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<sst xmlns="http://schemas.openxmlformats.org/spreadsheetml/2006/main" count="321" uniqueCount="260">
  <si>
    <t>Код</t>
  </si>
  <si>
    <t>Показник</t>
  </si>
  <si>
    <t>Інші субвенції</t>
  </si>
  <si>
    <t xml:space="preserve"> </t>
  </si>
  <si>
    <t xml:space="preserve">Фактичне виконання </t>
  </si>
  <si>
    <t>% виконання</t>
  </si>
  <si>
    <t>ДОХОДИ: загальний фонд</t>
  </si>
  <si>
    <t>Податкові надходження</t>
  </si>
  <si>
    <t>Збір за спеціальне використання лісових ресурсів місцевого значення</t>
  </si>
  <si>
    <t>Платежі за користування надрами</t>
  </si>
  <si>
    <t>Плата за землю</t>
  </si>
  <si>
    <t>Місцеві податки і збори</t>
  </si>
  <si>
    <t>Фіксований сільськогосподарський податок</t>
  </si>
  <si>
    <t>Єдиний податок</t>
  </si>
  <si>
    <t>Разом</t>
  </si>
  <si>
    <t>Неподаткові надходження</t>
  </si>
  <si>
    <t>Плата за оренду цілісних майнових компексів</t>
  </si>
  <si>
    <t>Інші надходження</t>
  </si>
  <si>
    <t>Державне  мито</t>
  </si>
  <si>
    <t>Всього загальний фонд</t>
  </si>
  <si>
    <t>Кошти, що надходять до районних та міських бюджетів з міських, селищних, сільських та районних у містах бюджетів</t>
  </si>
  <si>
    <t>Дотації</t>
  </si>
  <si>
    <t>Дотації вирівнювання, що одержується з державного бюджету</t>
  </si>
  <si>
    <t>Дотації вирівнювання, що одержуються з районних та міських бюджетів</t>
  </si>
  <si>
    <t>Додаткова дотація з державного бюджету на вирівнювання фінансової забезпеченості місцевих бюджетів</t>
  </si>
  <si>
    <t>Всього доходів з дотацією</t>
  </si>
  <si>
    <t>Субвенції</t>
  </si>
  <si>
    <t>Субвенція з держ.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</si>
  <si>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</si>
  <si>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</si>
  <si>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</si>
  <si>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</si>
  <si>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</si>
  <si>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</si>
  <si>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</si>
  <si>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</si>
  <si>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</si>
  <si>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</si>
  <si>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</si>
  <si>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</si>
  <si>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</si>
  <si>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</si>
  <si>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</si>
  <si>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</si>
  <si>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</si>
  <si>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</si>
  <si>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</si>
  <si>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плата за розміщення тимчасово вільних коштів місцевих бюджетів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</si>
  <si>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</si>
  <si>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 - підприємців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</si>
  <si>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</si>
  <si>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</si>
  <si>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Збір за провадження торговелної діяльності нафтопродуктами, скрапленим та стиснутим газом на стацонарних, малогабаритних і пересувних автозаправних станціях, заправних пунктах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</si>
  <si>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</si>
  <si>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</si>
  <si>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</si>
  <si>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</si>
  <si>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</si>
  <si>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</si>
  <si>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</si>
  <si>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</si>
  <si>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</si>
  <si>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</si>
  <si>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</si>
  <si>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</si>
  <si>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</si>
  <si>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</si>
  <si>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</si>
  <si>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</si>
  <si>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</si>
  <si>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</si>
  <si>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</si>
  <si>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</si>
  <si>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</si>
  <si>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</si>
  <si>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</si>
  <si>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</si>
  <si>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</si>
  <si>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</si>
  <si>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</si>
  <si>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</si>
  <si>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</si>
  <si>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</si>
  <si>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</si>
  <si>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</si>
  <si>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</si>
  <si>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</si>
  <si>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</si>
  <si>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</si>
  <si>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</si>
  <si>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</si>
  <si>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</si>
  <si>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</si>
  <si>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</si>
  <si>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</si>
  <si>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</si>
  <si>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</si>
  <si>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</si>
  <si>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</si>
  <si>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</si>
  <si>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</si>
  <si>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</si>
  <si>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</si>
  <si>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</si>
  <si>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</si>
  <si>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</si>
  <si>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</si>
  <si>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</si>
  <si>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</si>
  <si>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</si>
  <si>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</si>
  <si>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</si>
  <si>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</si>
  <si>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</si>
  <si>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</si>
  <si>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</si>
  <si>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</si>
  <si>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</si>
  <si>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</si>
  <si>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</si>
  <si>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</si>
  <si>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</si>
  <si>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</si>
  <si>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</si>
  <si>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</si>
  <si>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</si>
  <si>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</si>
  <si>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</si>
  <si>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</si>
  <si>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</si>
  <si>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</si>
  <si>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</si>
  <si>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</si>
  <si>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</si>
  <si>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</si>
  <si>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</si>
  <si>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</si>
  <si>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</si>
  <si>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</si>
  <si>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</si>
  <si>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</si>
  <si>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</si>
  <si>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</si>
  <si>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</si>
  <si>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</si>
  <si>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</si>
  <si>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</si>
  <si>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</si>
  <si>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180000</t>
  </si>
  <si>
    <t>Інші послуги, пов`язані з економічною діяльністю</t>
  </si>
  <si>
    <t>180410</t>
  </si>
  <si>
    <t>Інші заходи,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</si>
  <si>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</si>
  <si>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</si>
  <si>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</si>
  <si>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</si>
  <si>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</si>
  <si>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</si>
  <si>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</si>
  <si>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</si>
  <si>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</si>
  <si>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</si>
  <si>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</si>
  <si>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</si>
  <si>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</si>
  <si>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</si>
  <si>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</si>
  <si>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</si>
  <si>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</si>
  <si>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</si>
  <si>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</si>
  <si>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</si>
  <si>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</si>
  <si>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</si>
  <si>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</si>
  <si>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</si>
  <si>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</si>
  <si>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</si>
  <si>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</si>
  <si>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Частина чистого прибутку (доходу) комунальних унітарних підприємств та об'єднань, що вилучається до бюджету</t>
  </si>
  <si>
    <t>Штрафні санкції</t>
  </si>
  <si>
    <t>Кошти від реалізації безхазяйного майна, знахідок, спадкового майна,майна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</si>
  <si>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</si>
  <si>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</si>
  <si>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1 чи 2 групи внаслідок психічного розладу</t>
  </si>
  <si>
    <t>Субвенція на проведення видатків місцевих бюджетів, що не враховуються при визначенні обсягу міжбюджетних трансфертів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</si>
  <si>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</si>
  <si>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</si>
  <si>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</si>
  <si>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</si>
  <si>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</si>
  <si>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</si>
  <si>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</si>
  <si>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</si>
  <si>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</si>
  <si>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</si>
  <si>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</si>
  <si>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</si>
  <si>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</si>
  <si>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</si>
  <si>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</si>
  <si>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Допомога дітям-сиротам  та дітям,позбавленим батьківського піклування ,яким виповнюється 18 років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</si>
  <si>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</si>
  <si>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</si>
  <si>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</si>
  <si>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</si>
  <si>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</si>
  <si>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</si>
  <si>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</si>
  <si>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</si>
  <si>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</si>
  <si>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</si>
  <si>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</si>
  <si>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Видатки на покриття інших заборгованостей,що виникли у попередні роки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</si>
  <si>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</si>
  <si>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</si>
  <si>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</si>
  <si>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</si>
  <si>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</si>
  <si>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Утримання центрів соціальних служб для сімей,дітей та молоді</t>
  </si>
  <si>
    <t>Благоустрій міст,сіл,селищ</t>
  </si>
  <si>
    <t>Палаци і будинки культури,клуби та інші заклади клубного типу</t>
  </si>
  <si>
    <t>Фінансування енергозберігаючих заходів</t>
  </si>
  <si>
    <t>Утилізація відходів</t>
  </si>
  <si>
    <t>Ліквідація іншого забрудення навколишнього природного середовища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</si>
  <si>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</si>
  <si>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</si>
  <si>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</si>
  <si>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Збереження природно-заповідного фонду</t>
  </si>
  <si>
    <t>Субвенція з місцевого бюджету державному бюджету на виконання програм соціально-економічного розвитку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</si>
  <si>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</si>
  <si>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</si>
  <si>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</si>
  <si>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</si>
  <si>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250352</t>
  </si>
  <si>
    <t>250380</t>
  </si>
  <si>
    <t>Інші додаткові дотації</t>
  </si>
  <si>
    <t>Проведення виборів депутатів Верховної Ради Автономної Республіки Крим, місцевих рад та сільських, селищних, міських голів</t>
  </si>
  <si>
    <t>Позашкільні заклади освіти, заходи із позашкільної роботи з дітьми</t>
  </si>
  <si>
    <t>Додаткова дотація з державного бюджету місцевим бюджетам на оплату праці працівників бюджетних установ</t>
  </si>
  <si>
    <t>Інші програми соціального захисту дітей</t>
  </si>
  <si>
    <t>Проведення навчально-тренувальних зборів і змагань з неолімпійських видів спорту</t>
  </si>
  <si>
    <t>Податок на нерухоме майно, відмінне від земельної ділянки</t>
  </si>
  <si>
    <t>про виконання бюджету Вінницького району за І квартал 2014 року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</si>
  <si>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</si>
  <si>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</si>
  <si>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</si>
  <si>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</si>
  <si>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</si>
  <si>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</si>
  <si>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</si>
  <si>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</si>
  <si>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120000</t>
  </si>
  <si>
    <t>Засоби масової інформації</t>
  </si>
  <si>
    <t>120201</t>
  </si>
  <si>
    <t>Періодичні видання (газети та журнали)</t>
  </si>
  <si>
    <t>250403</t>
  </si>
  <si>
    <t>Видатки на покриття інших заборгованостей, що виникли у попередні роки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</si>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</sst>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0.0"/>
    <numFmt numFmtId="166" formatCode="#,##0.0"/>
    <numFmt numFmtId="167" formatCode="#,##0.000"/>
    <numFmt numFmtId="168" formatCode="#,##0.0000"/>
  </numFmts>
  <fonts count="6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 quotePrefix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7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25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26" xfId="0" applyFont="1" applyBorder="1" applyAlignment="1" quotePrefix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3" fillId="0" borderId="19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2" fillId="0" borderId="15" xfId="17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showZeros="0" tabSelected="1" zoomScale="85" zoomScaleNormal="85" zoomScaleSheetLayoutView="100" workbookViewId="0" topLeftCell="A1">
      <pane ySplit="5" topLeftCell="BM162" activePane="bottomLeft" state="frozen"/>
      <selection pane="topLeft" activeCell="A1" sqref="A1"/>
      <selection pane="bottomLeft" activeCell="C140" sqref="C140:E140"/>
    </sheetView>
  </sheetViews>
  <sheetFormatPr defaultColWidth="9.00390625" defaultRowHeight="12.75"/>
  <cols>
    <col min="1" max="1" width="13.625" style="1" customWidth="1"/>
    <col min="2" max="2" width="69.375" style="1" customWidth="1"/>
    <col min="3" max="3" width="19.75390625" style="82" customWidth="1"/>
    <col min="4" max="4" width="21.875" style="82" customWidth="1"/>
    <col min="5" max="5" width="17.25390625" style="82" customWidth="1"/>
    <col min="6" max="6" width="17.375" style="82" customWidth="1"/>
    <col min="7" max="7" width="18.875" style="82" customWidth="1"/>
    <col min="8" max="9" width="13.375" style="1" bestFit="1" customWidth="1"/>
    <col min="10" max="16384" width="9.125" style="1" customWidth="1"/>
  </cols>
  <sheetData>
    <row r="1" spans="1:7" ht="18.75">
      <c r="A1" s="99" t="s">
        <v>42</v>
      </c>
      <c r="B1" s="99"/>
      <c r="C1" s="99"/>
      <c r="D1" s="99"/>
      <c r="E1" s="99"/>
      <c r="F1" s="99"/>
      <c r="G1" s="99"/>
    </row>
    <row r="2" spans="1:7" ht="18.75">
      <c r="A2" s="99" t="s">
        <v>243</v>
      </c>
      <c r="B2" s="99"/>
      <c r="C2" s="99"/>
      <c r="D2" s="99"/>
      <c r="E2" s="99"/>
      <c r="F2" s="99"/>
      <c r="G2" s="99"/>
    </row>
    <row r="3" spans="1:7" ht="19.5" thickBot="1">
      <c r="A3" s="2"/>
      <c r="B3" s="2"/>
      <c r="C3" s="70"/>
      <c r="D3" s="70"/>
      <c r="E3" s="70"/>
      <c r="F3" s="71"/>
      <c r="G3" s="71" t="s">
        <v>55</v>
      </c>
    </row>
    <row r="4" spans="1:7" ht="15.75" customHeight="1">
      <c r="A4" s="107" t="s">
        <v>0</v>
      </c>
      <c r="B4" s="105" t="s">
        <v>1</v>
      </c>
      <c r="C4" s="105" t="s">
        <v>43</v>
      </c>
      <c r="D4" s="105" t="s">
        <v>226</v>
      </c>
      <c r="E4" s="105" t="s">
        <v>4</v>
      </c>
      <c r="F4" s="100" t="s">
        <v>5</v>
      </c>
      <c r="G4" s="101"/>
    </row>
    <row r="5" spans="1:7" s="4" customFormat="1" ht="111.75" customHeight="1" thickBot="1">
      <c r="A5" s="108"/>
      <c r="B5" s="106"/>
      <c r="C5" s="106"/>
      <c r="D5" s="106"/>
      <c r="E5" s="106"/>
      <c r="F5" s="3" t="s">
        <v>44</v>
      </c>
      <c r="G5" s="12" t="s">
        <v>225</v>
      </c>
    </row>
    <row r="6" spans="1:7" s="4" customFormat="1" ht="19.5" customHeight="1" thickBot="1">
      <c r="A6" s="102" t="s">
        <v>6</v>
      </c>
      <c r="B6" s="103"/>
      <c r="C6" s="103"/>
      <c r="D6" s="103"/>
      <c r="E6" s="103"/>
      <c r="F6" s="103"/>
      <c r="G6" s="104"/>
    </row>
    <row r="7" spans="1:7" s="4" customFormat="1" ht="19.5" thickBot="1">
      <c r="A7" s="31"/>
      <c r="B7" s="21" t="s">
        <v>7</v>
      </c>
      <c r="C7" s="72"/>
      <c r="D7" s="72"/>
      <c r="E7" s="72"/>
      <c r="F7" s="73"/>
      <c r="G7" s="74"/>
    </row>
    <row r="8" spans="1:7" s="4" customFormat="1" ht="18.75">
      <c r="A8" s="16">
        <v>11010000</v>
      </c>
      <c r="B8" s="17" t="s">
        <v>45</v>
      </c>
      <c r="C8" s="33">
        <v>62743200</v>
      </c>
      <c r="D8" s="33">
        <v>62743200</v>
      </c>
      <c r="E8" s="33">
        <v>12692147</v>
      </c>
      <c r="F8" s="34">
        <f aca="true" t="shared" si="0" ref="F8:F15">E8*100/C8</f>
        <v>20.228721200066303</v>
      </c>
      <c r="G8" s="35">
        <f aca="true" t="shared" si="1" ref="G8:G15">E8/D8*100</f>
        <v>20.228721200066303</v>
      </c>
    </row>
    <row r="9" spans="1:7" s="4" customFormat="1" ht="37.5">
      <c r="A9" s="18">
        <v>11020200</v>
      </c>
      <c r="B9" s="19" t="s">
        <v>46</v>
      </c>
      <c r="C9" s="36">
        <v>56000</v>
      </c>
      <c r="D9" s="36">
        <v>56000</v>
      </c>
      <c r="E9" s="36">
        <v>7973</v>
      </c>
      <c r="F9" s="34">
        <f t="shared" si="0"/>
        <v>14.2375</v>
      </c>
      <c r="G9" s="35">
        <f t="shared" si="1"/>
        <v>14.2375</v>
      </c>
    </row>
    <row r="10" spans="1:7" s="4" customFormat="1" ht="37.5">
      <c r="A10" s="18">
        <v>13010200</v>
      </c>
      <c r="B10" s="19" t="s">
        <v>8</v>
      </c>
      <c r="C10" s="36">
        <v>89000</v>
      </c>
      <c r="D10" s="36">
        <v>89000</v>
      </c>
      <c r="E10" s="36">
        <v>10905</v>
      </c>
      <c r="F10" s="34">
        <f t="shared" si="0"/>
        <v>12.252808988764045</v>
      </c>
      <c r="G10" s="35">
        <f t="shared" si="1"/>
        <v>12.252808988764045</v>
      </c>
    </row>
    <row r="11" spans="1:7" s="4" customFormat="1" ht="18.75">
      <c r="A11" s="18">
        <v>13030200</v>
      </c>
      <c r="B11" s="19" t="s">
        <v>9</v>
      </c>
      <c r="C11" s="36">
        <v>866000</v>
      </c>
      <c r="D11" s="36">
        <v>866000</v>
      </c>
      <c r="E11" s="36">
        <v>150664</v>
      </c>
      <c r="F11" s="34">
        <f t="shared" si="0"/>
        <v>17.39769053117783</v>
      </c>
      <c r="G11" s="37">
        <f t="shared" si="1"/>
        <v>17.39769053117783</v>
      </c>
    </row>
    <row r="12" spans="1:7" s="4" customFormat="1" ht="18.75">
      <c r="A12" s="18">
        <v>13050000</v>
      </c>
      <c r="B12" s="19" t="s">
        <v>10</v>
      </c>
      <c r="C12" s="36">
        <v>10050153</v>
      </c>
      <c r="D12" s="36">
        <v>10050153</v>
      </c>
      <c r="E12" s="36">
        <v>2447001</v>
      </c>
      <c r="F12" s="34">
        <f t="shared" si="0"/>
        <v>24.347897987224673</v>
      </c>
      <c r="G12" s="37">
        <f t="shared" si="1"/>
        <v>24.347897987224673</v>
      </c>
    </row>
    <row r="13" spans="1:7" s="4" customFormat="1" ht="18.75">
      <c r="A13" s="18">
        <v>18000000</v>
      </c>
      <c r="B13" s="19" t="s">
        <v>11</v>
      </c>
      <c r="C13" s="36">
        <v>541000</v>
      </c>
      <c r="D13" s="36">
        <v>541000</v>
      </c>
      <c r="E13" s="36">
        <v>136058</v>
      </c>
      <c r="F13" s="34">
        <f t="shared" si="0"/>
        <v>25.149353049907578</v>
      </c>
      <c r="G13" s="37">
        <f t="shared" si="1"/>
        <v>25.14935304990758</v>
      </c>
    </row>
    <row r="14" spans="1:7" s="4" customFormat="1" ht="19.5" thickBot="1">
      <c r="A14" s="18">
        <v>19040000</v>
      </c>
      <c r="B14" s="19" t="s">
        <v>12</v>
      </c>
      <c r="C14" s="36">
        <v>193000</v>
      </c>
      <c r="D14" s="36">
        <v>193000</v>
      </c>
      <c r="E14" s="36">
        <v>49393</v>
      </c>
      <c r="F14" s="34">
        <f t="shared" si="0"/>
        <v>25.59222797927461</v>
      </c>
      <c r="G14" s="37">
        <f t="shared" si="1"/>
        <v>25.59222797927461</v>
      </c>
    </row>
    <row r="15" spans="1:7" s="4" customFormat="1" ht="19.5" thickBot="1">
      <c r="A15" s="20" t="s">
        <v>3</v>
      </c>
      <c r="B15" s="21" t="s">
        <v>14</v>
      </c>
      <c r="C15" s="38">
        <f>SUM(C8:C14)</f>
        <v>74538353</v>
      </c>
      <c r="D15" s="38">
        <f>SUM(D8:D14)</f>
        <v>74538353</v>
      </c>
      <c r="E15" s="38">
        <f>SUM(E8:E14)</f>
        <v>15494141</v>
      </c>
      <c r="F15" s="39">
        <f t="shared" si="0"/>
        <v>20.78680353991723</v>
      </c>
      <c r="G15" s="40">
        <f t="shared" si="1"/>
        <v>20.78680353991723</v>
      </c>
    </row>
    <row r="16" spans="1:7" s="4" customFormat="1" ht="18.75">
      <c r="A16" s="22"/>
      <c r="B16" s="23" t="s">
        <v>15</v>
      </c>
      <c r="C16" s="41"/>
      <c r="D16" s="41"/>
      <c r="E16" s="41"/>
      <c r="F16" s="42"/>
      <c r="G16" s="43"/>
    </row>
    <row r="17" spans="1:7" s="4" customFormat="1" ht="56.25">
      <c r="A17" s="18">
        <v>21010300</v>
      </c>
      <c r="B17" s="32" t="s">
        <v>179</v>
      </c>
      <c r="C17" s="36">
        <v>8400</v>
      </c>
      <c r="D17" s="36">
        <v>8400</v>
      </c>
      <c r="E17" s="36">
        <v>316</v>
      </c>
      <c r="F17" s="34">
        <f>E17*100/C17</f>
        <v>3.761904761904762</v>
      </c>
      <c r="G17" s="37">
        <f>E17/D17*100</f>
        <v>3.7619047619047623</v>
      </c>
    </row>
    <row r="18" spans="1:7" s="4" customFormat="1" ht="36.75" customHeight="1">
      <c r="A18" s="24">
        <v>21050000</v>
      </c>
      <c r="B18" s="17" t="s">
        <v>47</v>
      </c>
      <c r="C18" s="33">
        <v>275000</v>
      </c>
      <c r="D18" s="33">
        <v>275000</v>
      </c>
      <c r="E18" s="33"/>
      <c r="F18" s="34">
        <f>E18*100/C18</f>
        <v>0</v>
      </c>
      <c r="G18" s="35">
        <f>E18/D18*100</f>
        <v>0</v>
      </c>
    </row>
    <row r="19" spans="1:7" s="4" customFormat="1" ht="18.75" hidden="1">
      <c r="A19" s="18">
        <v>21080500</v>
      </c>
      <c r="B19" s="19" t="s">
        <v>17</v>
      </c>
      <c r="C19" s="36"/>
      <c r="D19" s="36"/>
      <c r="E19" s="36"/>
      <c r="F19" s="34"/>
      <c r="G19" s="37"/>
    </row>
    <row r="20" spans="1:7" s="4" customFormat="1" ht="18.75" hidden="1">
      <c r="A20" s="18">
        <v>21080900</v>
      </c>
      <c r="B20" s="19" t="s">
        <v>180</v>
      </c>
      <c r="C20" s="36"/>
      <c r="D20" s="36"/>
      <c r="E20" s="36"/>
      <c r="F20" s="34"/>
      <c r="G20" s="37"/>
    </row>
    <row r="21" spans="1:7" s="4" customFormat="1" ht="17.25" customHeight="1">
      <c r="A21" s="18">
        <v>21081100</v>
      </c>
      <c r="B21" s="19" t="s">
        <v>48</v>
      </c>
      <c r="C21" s="36">
        <v>18200</v>
      </c>
      <c r="D21" s="36">
        <v>18200</v>
      </c>
      <c r="E21" s="36">
        <v>7565</v>
      </c>
      <c r="F21" s="34">
        <f>E21*100/C21</f>
        <v>41.565934065934066</v>
      </c>
      <c r="G21" s="37">
        <f>E21/D21*100</f>
        <v>41.565934065934066</v>
      </c>
    </row>
    <row r="22" spans="1:7" s="4" customFormat="1" ht="37.5" hidden="1">
      <c r="A22" s="18">
        <v>22010300</v>
      </c>
      <c r="B22" s="19" t="s">
        <v>49</v>
      </c>
      <c r="C22" s="36"/>
      <c r="D22" s="36"/>
      <c r="E22" s="36"/>
      <c r="F22" s="34"/>
      <c r="G22" s="37"/>
    </row>
    <row r="23" spans="1:7" s="4" customFormat="1" ht="18.75">
      <c r="A23" s="18">
        <v>22080400</v>
      </c>
      <c r="B23" s="19" t="s">
        <v>16</v>
      </c>
      <c r="C23" s="36">
        <v>60502</v>
      </c>
      <c r="D23" s="36">
        <v>60502</v>
      </c>
      <c r="E23" s="36">
        <v>11780</v>
      </c>
      <c r="F23" s="34">
        <f>E23*100/C23</f>
        <v>19.470430729562658</v>
      </c>
      <c r="G23" s="37">
        <f>E23/D23*100</f>
        <v>19.47043072956266</v>
      </c>
    </row>
    <row r="24" spans="1:7" s="4" customFormat="1" ht="18.75">
      <c r="A24" s="18">
        <v>22090000</v>
      </c>
      <c r="B24" s="19" t="s">
        <v>18</v>
      </c>
      <c r="C24" s="36">
        <v>7500</v>
      </c>
      <c r="D24" s="36">
        <v>7500</v>
      </c>
      <c r="E24" s="36">
        <v>1575</v>
      </c>
      <c r="F24" s="34">
        <f>E24*100/C24</f>
        <v>21</v>
      </c>
      <c r="G24" s="37">
        <f>E24/D24*100</f>
        <v>21</v>
      </c>
    </row>
    <row r="25" spans="1:7" s="4" customFormat="1" ht="19.5" thickBot="1">
      <c r="A25" s="18">
        <v>24060300</v>
      </c>
      <c r="B25" s="19" t="s">
        <v>17</v>
      </c>
      <c r="C25" s="36">
        <v>313435</v>
      </c>
      <c r="D25" s="36">
        <v>313435</v>
      </c>
      <c r="E25" s="36">
        <v>37255</v>
      </c>
      <c r="F25" s="34">
        <f>E25*100/C25</f>
        <v>11.886036977363728</v>
      </c>
      <c r="G25" s="37">
        <f>E25/D25*100</f>
        <v>11.886036977363727</v>
      </c>
    </row>
    <row r="26" spans="1:7" s="4" customFormat="1" ht="94.5" hidden="1" thickBot="1">
      <c r="A26" s="18">
        <v>31010200</v>
      </c>
      <c r="B26" s="19" t="s">
        <v>181</v>
      </c>
      <c r="C26" s="36"/>
      <c r="D26" s="36"/>
      <c r="E26" s="36"/>
      <c r="F26" s="44"/>
      <c r="G26" s="37"/>
    </row>
    <row r="27" spans="1:7" s="4" customFormat="1" ht="38.25" hidden="1" thickBot="1">
      <c r="A27" s="25">
        <v>31020000</v>
      </c>
      <c r="B27" s="26" t="s">
        <v>182</v>
      </c>
      <c r="C27" s="45"/>
      <c r="D27" s="45"/>
      <c r="E27" s="45"/>
      <c r="F27" s="46"/>
      <c r="G27" s="47"/>
    </row>
    <row r="28" spans="1:7" s="4" customFormat="1" ht="19.5" thickBot="1">
      <c r="A28" s="20" t="s">
        <v>3</v>
      </c>
      <c r="B28" s="21" t="s">
        <v>14</v>
      </c>
      <c r="C28" s="38">
        <f>SUM(C17:C26)</f>
        <v>683037</v>
      </c>
      <c r="D28" s="38">
        <f>SUM(D17:D26)</f>
        <v>683037</v>
      </c>
      <c r="E28" s="38">
        <f>SUM(E17:E26)</f>
        <v>58491</v>
      </c>
      <c r="F28" s="39">
        <f aca="true" t="shared" si="2" ref="F28:F52">E28*100/C28</f>
        <v>8.563372116005429</v>
      </c>
      <c r="G28" s="40">
        <f aca="true" t="shared" si="3" ref="G28:G52">E28/D28*100</f>
        <v>8.563372116005429</v>
      </c>
    </row>
    <row r="29" spans="1:7" s="4" customFormat="1" ht="19.5" thickBot="1">
      <c r="A29" s="20" t="s">
        <v>3</v>
      </c>
      <c r="B29" s="21" t="s">
        <v>19</v>
      </c>
      <c r="C29" s="38">
        <f>C15+C28</f>
        <v>75221390</v>
      </c>
      <c r="D29" s="38">
        <f>D15+D28</f>
        <v>75221390</v>
      </c>
      <c r="E29" s="38">
        <f>E15+E28</f>
        <v>15552632</v>
      </c>
      <c r="F29" s="39">
        <f t="shared" si="2"/>
        <v>20.675810431048934</v>
      </c>
      <c r="G29" s="40">
        <f t="shared" si="3"/>
        <v>20.675810431048937</v>
      </c>
    </row>
    <row r="30" spans="1:7" s="4" customFormat="1" ht="56.25">
      <c r="A30" s="24">
        <v>41010600</v>
      </c>
      <c r="B30" s="27" t="s">
        <v>20</v>
      </c>
      <c r="C30" s="33">
        <v>6149882</v>
      </c>
      <c r="D30" s="33">
        <v>6149882</v>
      </c>
      <c r="E30" s="33">
        <v>1422163</v>
      </c>
      <c r="F30" s="34">
        <f t="shared" si="2"/>
        <v>23.12504532607292</v>
      </c>
      <c r="G30" s="35">
        <f t="shared" si="3"/>
        <v>23.125045326072925</v>
      </c>
    </row>
    <row r="31" spans="1:7" s="4" customFormat="1" ht="18.75">
      <c r="A31" s="5"/>
      <c r="B31" s="28" t="s">
        <v>21</v>
      </c>
      <c r="C31" s="48">
        <f>C32+C33+C34</f>
        <v>83692121</v>
      </c>
      <c r="D31" s="48">
        <f>D32+D33+D34</f>
        <v>83297121</v>
      </c>
      <c r="E31" s="48">
        <f>E32+E33+E34</f>
        <v>18972786</v>
      </c>
      <c r="F31" s="49">
        <f t="shared" si="2"/>
        <v>22.669739723766828</v>
      </c>
      <c r="G31" s="50">
        <f t="shared" si="3"/>
        <v>22.777241004524036</v>
      </c>
    </row>
    <row r="32" spans="1:7" s="4" customFormat="1" ht="37.5">
      <c r="A32" s="18">
        <v>41020100</v>
      </c>
      <c r="B32" s="19" t="s">
        <v>22</v>
      </c>
      <c r="C32" s="36">
        <v>71208300</v>
      </c>
      <c r="D32" s="36">
        <v>71208300</v>
      </c>
      <c r="E32" s="36">
        <v>16223059</v>
      </c>
      <c r="F32" s="34">
        <f t="shared" si="2"/>
        <v>22.78253939498626</v>
      </c>
      <c r="G32" s="37">
        <f t="shared" si="3"/>
        <v>22.78253939498626</v>
      </c>
    </row>
    <row r="33" spans="1:7" s="4" customFormat="1" ht="44.25" customHeight="1">
      <c r="A33" s="18">
        <v>41020300</v>
      </c>
      <c r="B33" s="19" t="s">
        <v>23</v>
      </c>
      <c r="C33" s="36">
        <v>10989821</v>
      </c>
      <c r="D33" s="36">
        <v>10989821</v>
      </c>
      <c r="E33" s="36">
        <v>2749727</v>
      </c>
      <c r="F33" s="34">
        <f t="shared" si="2"/>
        <v>25.02067140129034</v>
      </c>
      <c r="G33" s="37">
        <f t="shared" si="3"/>
        <v>25.02067140129034</v>
      </c>
    </row>
    <row r="34" spans="1:7" s="4" customFormat="1" ht="56.25">
      <c r="A34" s="29">
        <v>41020600</v>
      </c>
      <c r="B34" s="30" t="s">
        <v>24</v>
      </c>
      <c r="C34" s="51">
        <v>1494000</v>
      </c>
      <c r="D34" s="51">
        <v>1099000</v>
      </c>
      <c r="E34" s="51"/>
      <c r="F34" s="46">
        <f t="shared" si="2"/>
        <v>0</v>
      </c>
      <c r="G34" s="52">
        <f t="shared" si="3"/>
        <v>0</v>
      </c>
    </row>
    <row r="35" spans="1:7" s="4" customFormat="1" ht="18.75" hidden="1">
      <c r="A35" s="29">
        <v>41020900</v>
      </c>
      <c r="B35" s="30" t="s">
        <v>236</v>
      </c>
      <c r="C35" s="51"/>
      <c r="D35" s="51"/>
      <c r="E35" s="51"/>
      <c r="F35" s="46"/>
      <c r="G35" s="52"/>
    </row>
    <row r="36" spans="1:7" s="4" customFormat="1" ht="56.25" hidden="1">
      <c r="A36" s="18">
        <v>41021200</v>
      </c>
      <c r="B36" s="19" t="s">
        <v>183</v>
      </c>
      <c r="C36" s="36"/>
      <c r="D36" s="36"/>
      <c r="E36" s="36"/>
      <c r="F36" s="44"/>
      <c r="G36" s="37"/>
    </row>
    <row r="37" spans="1:7" s="4" customFormat="1" ht="75" hidden="1">
      <c r="A37" s="25">
        <v>41021300</v>
      </c>
      <c r="B37" s="30" t="s">
        <v>184</v>
      </c>
      <c r="C37" s="51"/>
      <c r="D37" s="51"/>
      <c r="E37" s="51"/>
      <c r="F37" s="46"/>
      <c r="G37" s="52"/>
    </row>
    <row r="38" spans="1:7" s="4" customFormat="1" ht="42" customHeight="1" hidden="1">
      <c r="A38" s="32">
        <v>41021800</v>
      </c>
      <c r="B38" s="19" t="s">
        <v>239</v>
      </c>
      <c r="C38" s="36"/>
      <c r="D38" s="36"/>
      <c r="E38" s="36"/>
      <c r="F38" s="44"/>
      <c r="G38" s="44"/>
    </row>
    <row r="39" spans="1:7" s="4" customFormat="1" ht="25.5" customHeight="1">
      <c r="A39" s="32"/>
      <c r="B39" s="6" t="s">
        <v>25</v>
      </c>
      <c r="C39" s="48">
        <f>C29+C31+C30</f>
        <v>165063393</v>
      </c>
      <c r="D39" s="48">
        <f>D29+D30+D31</f>
        <v>164668393</v>
      </c>
      <c r="E39" s="48">
        <f>E29+E30+E31</f>
        <v>35947581</v>
      </c>
      <c r="F39" s="53">
        <f t="shared" si="2"/>
        <v>21.778045602152382</v>
      </c>
      <c r="G39" s="53">
        <f t="shared" si="3"/>
        <v>21.830285912852748</v>
      </c>
    </row>
    <row r="40" spans="1:7" s="4" customFormat="1" ht="30" customHeight="1" thickBot="1">
      <c r="A40" s="83"/>
      <c r="B40" s="66" t="s">
        <v>26</v>
      </c>
      <c r="C40" s="67">
        <f>C41+C42++C43+C44+C47+C48+C49+C50+C45+C46</f>
        <v>117374277</v>
      </c>
      <c r="D40" s="67">
        <f>D41+D42+D43+D44+D47+D48+D49+D50+D45+D46</f>
        <v>117431735</v>
      </c>
      <c r="E40" s="67">
        <f>E41+E42+E43+E44+E47+E48+E49+E50</f>
        <v>27301479</v>
      </c>
      <c r="F40" s="68">
        <f t="shared" si="2"/>
        <v>23.260189283210664</v>
      </c>
      <c r="G40" s="69">
        <f t="shared" si="3"/>
        <v>23.248808339585548</v>
      </c>
    </row>
    <row r="41" spans="1:7" s="4" customFormat="1" ht="75">
      <c r="A41" s="18">
        <v>41030600</v>
      </c>
      <c r="B41" s="19" t="s">
        <v>27</v>
      </c>
      <c r="C41" s="36">
        <v>99145600</v>
      </c>
      <c r="D41" s="36">
        <v>99145600</v>
      </c>
      <c r="E41" s="36">
        <v>23124047</v>
      </c>
      <c r="F41" s="34">
        <f t="shared" si="2"/>
        <v>23.32332145854178</v>
      </c>
      <c r="G41" s="37">
        <f t="shared" si="3"/>
        <v>23.32332145854178</v>
      </c>
    </row>
    <row r="42" spans="1:7" s="4" customFormat="1" ht="93.75">
      <c r="A42" s="18">
        <v>41030800</v>
      </c>
      <c r="B42" s="19" t="s">
        <v>28</v>
      </c>
      <c r="C42" s="36">
        <v>10602700</v>
      </c>
      <c r="D42" s="36">
        <v>10602700</v>
      </c>
      <c r="E42" s="36">
        <v>3065961</v>
      </c>
      <c r="F42" s="34">
        <f t="shared" si="2"/>
        <v>28.91679477868845</v>
      </c>
      <c r="G42" s="37">
        <f t="shared" si="3"/>
        <v>28.91679477868845</v>
      </c>
    </row>
    <row r="43" spans="1:7" s="4" customFormat="1" ht="75">
      <c r="A43" s="18">
        <v>41030900</v>
      </c>
      <c r="B43" s="19" t="s">
        <v>29</v>
      </c>
      <c r="C43" s="36">
        <v>1561288</v>
      </c>
      <c r="D43" s="36">
        <v>1561288</v>
      </c>
      <c r="E43" s="36">
        <v>217729</v>
      </c>
      <c r="F43" s="34">
        <f t="shared" si="2"/>
        <v>13.945473224670913</v>
      </c>
      <c r="G43" s="37">
        <f t="shared" si="3"/>
        <v>13.945473224670913</v>
      </c>
    </row>
    <row r="44" spans="1:7" s="4" customFormat="1" ht="75">
      <c r="A44" s="18">
        <v>41031000</v>
      </c>
      <c r="B44" s="19" t="s">
        <v>30</v>
      </c>
      <c r="C44" s="36">
        <v>723700</v>
      </c>
      <c r="D44" s="36">
        <v>723700</v>
      </c>
      <c r="E44" s="36">
        <v>9855</v>
      </c>
      <c r="F44" s="34">
        <f t="shared" si="2"/>
        <v>1.3617521072267513</v>
      </c>
      <c r="G44" s="37">
        <f t="shared" si="3"/>
        <v>1.3617521072267513</v>
      </c>
    </row>
    <row r="45" spans="1:7" s="4" customFormat="1" ht="47.25">
      <c r="A45" s="85">
        <v>41033800</v>
      </c>
      <c r="B45" s="86" t="s">
        <v>258</v>
      </c>
      <c r="C45" s="36">
        <v>919000</v>
      </c>
      <c r="D45" s="36">
        <v>919000</v>
      </c>
      <c r="E45" s="36"/>
      <c r="F45" s="34"/>
      <c r="G45" s="37"/>
    </row>
    <row r="46" spans="1:7" s="4" customFormat="1" ht="47.25">
      <c r="A46" s="85">
        <v>41034800</v>
      </c>
      <c r="B46" s="86" t="s">
        <v>259</v>
      </c>
      <c r="C46" s="36">
        <v>200900</v>
      </c>
      <c r="D46" s="36">
        <v>200900</v>
      </c>
      <c r="E46" s="36"/>
      <c r="F46" s="34"/>
      <c r="G46" s="37"/>
    </row>
    <row r="47" spans="1:7" s="4" customFormat="1" ht="18.75">
      <c r="A47" s="18">
        <v>41035000</v>
      </c>
      <c r="B47" s="19" t="s">
        <v>2</v>
      </c>
      <c r="C47" s="36">
        <v>2622730</v>
      </c>
      <c r="D47" s="36">
        <v>2680188</v>
      </c>
      <c r="E47" s="36">
        <v>571497</v>
      </c>
      <c r="F47" s="34">
        <f t="shared" si="2"/>
        <v>21.790157583891595</v>
      </c>
      <c r="G47" s="37">
        <f t="shared" si="3"/>
        <v>21.323019131493762</v>
      </c>
    </row>
    <row r="48" spans="1:7" s="4" customFormat="1" ht="56.25">
      <c r="A48" s="29">
        <v>41035200</v>
      </c>
      <c r="B48" s="30" t="s">
        <v>50</v>
      </c>
      <c r="C48" s="51">
        <v>1021459</v>
      </c>
      <c r="D48" s="51">
        <v>1021459</v>
      </c>
      <c r="E48" s="51">
        <v>194185</v>
      </c>
      <c r="F48" s="46">
        <f t="shared" si="2"/>
        <v>19.010552552770108</v>
      </c>
      <c r="G48" s="52">
        <f t="shared" si="3"/>
        <v>19.010552552770108</v>
      </c>
    </row>
    <row r="49" spans="1:7" s="4" customFormat="1" ht="131.25">
      <c r="A49" s="29">
        <v>41035800</v>
      </c>
      <c r="B49" s="30" t="s">
        <v>31</v>
      </c>
      <c r="C49" s="36">
        <v>576900</v>
      </c>
      <c r="D49" s="36">
        <v>576900</v>
      </c>
      <c r="E49" s="36">
        <v>118205</v>
      </c>
      <c r="F49" s="44">
        <f t="shared" si="2"/>
        <v>20.48968625411683</v>
      </c>
      <c r="G49" s="37">
        <f t="shared" si="3"/>
        <v>20.489686254116833</v>
      </c>
    </row>
    <row r="50" spans="1:7" s="4" customFormat="1" ht="56.25" hidden="1">
      <c r="A50" s="18">
        <v>41035600</v>
      </c>
      <c r="B50" s="19" t="s">
        <v>185</v>
      </c>
      <c r="C50" s="36"/>
      <c r="D50" s="36"/>
      <c r="E50" s="36"/>
      <c r="F50" s="44"/>
      <c r="G50" s="37"/>
    </row>
    <row r="51" spans="1:7" s="4" customFormat="1" ht="0.75" customHeight="1">
      <c r="A51" s="25">
        <v>41037000</v>
      </c>
      <c r="B51" s="30" t="s">
        <v>186</v>
      </c>
      <c r="C51" s="45"/>
      <c r="D51" s="45"/>
      <c r="E51" s="45"/>
      <c r="F51" s="46"/>
      <c r="G51" s="47"/>
    </row>
    <row r="52" spans="1:7" s="4" customFormat="1" ht="18.75">
      <c r="A52" s="5"/>
      <c r="B52" s="6" t="s">
        <v>32</v>
      </c>
      <c r="C52" s="48">
        <f>C39+C40</f>
        <v>282437670</v>
      </c>
      <c r="D52" s="48">
        <f>D39+D40</f>
        <v>282100128</v>
      </c>
      <c r="E52" s="48">
        <f>E39+E40</f>
        <v>63249060</v>
      </c>
      <c r="F52" s="53">
        <f t="shared" si="2"/>
        <v>22.393988733868255</v>
      </c>
      <c r="G52" s="50">
        <f t="shared" si="3"/>
        <v>22.42078387146283</v>
      </c>
    </row>
    <row r="53" spans="1:7" s="4" customFormat="1" ht="19.5" thickBot="1">
      <c r="A53" s="96" t="s">
        <v>56</v>
      </c>
      <c r="B53" s="97"/>
      <c r="C53" s="97"/>
      <c r="D53" s="97"/>
      <c r="E53" s="97"/>
      <c r="F53" s="97"/>
      <c r="G53" s="98"/>
    </row>
    <row r="54" spans="1:7" s="4" customFormat="1" ht="18.75">
      <c r="A54" s="13" t="s">
        <v>57</v>
      </c>
      <c r="B54" s="7" t="s">
        <v>58</v>
      </c>
      <c r="C54" s="48">
        <f>C55</f>
        <v>13576247</v>
      </c>
      <c r="D54" s="48">
        <f>D55</f>
        <v>13847916</v>
      </c>
      <c r="E54" s="48">
        <f>E55</f>
        <v>2524496</v>
      </c>
      <c r="F54" s="75">
        <f>E54*100/C54</f>
        <v>18.594947484382097</v>
      </c>
      <c r="G54" s="76">
        <f>E54*100/D54</f>
        <v>18.230151020557894</v>
      </c>
    </row>
    <row r="55" spans="1:7" s="4" customFormat="1" ht="18.75">
      <c r="A55" s="14">
        <v>10116</v>
      </c>
      <c r="B55" s="8" t="s">
        <v>190</v>
      </c>
      <c r="C55" s="77">
        <v>13576247</v>
      </c>
      <c r="D55" s="77">
        <v>13847916</v>
      </c>
      <c r="E55" s="77">
        <v>2524496</v>
      </c>
      <c r="F55" s="78">
        <f>E55*100/C55</f>
        <v>18.594947484382097</v>
      </c>
      <c r="G55" s="79">
        <f>E55*100/D55</f>
        <v>18.230151020557894</v>
      </c>
    </row>
    <row r="56" spans="1:7" s="4" customFormat="1" ht="37.5">
      <c r="A56" s="13" t="s">
        <v>59</v>
      </c>
      <c r="B56" s="7" t="s">
        <v>60</v>
      </c>
      <c r="C56" s="48">
        <f>C57</f>
        <v>594494</v>
      </c>
      <c r="D56" s="48">
        <f>D57</f>
        <v>594494</v>
      </c>
      <c r="E56" s="48">
        <f>E57</f>
        <v>93845</v>
      </c>
      <c r="F56" s="75">
        <f aca="true" t="shared" si="4" ref="F56:F69">E56*100/C56</f>
        <v>15.785693379579945</v>
      </c>
      <c r="G56" s="76">
        <f aca="true" t="shared" si="5" ref="G56:G69">E56*100/D56</f>
        <v>15.785693379579945</v>
      </c>
    </row>
    <row r="57" spans="1:7" s="4" customFormat="1" ht="18.75">
      <c r="A57" s="14">
        <v>60702</v>
      </c>
      <c r="B57" s="8" t="s">
        <v>191</v>
      </c>
      <c r="C57" s="77">
        <v>594494</v>
      </c>
      <c r="D57" s="77">
        <v>594494</v>
      </c>
      <c r="E57" s="77">
        <v>93845</v>
      </c>
      <c r="F57" s="78">
        <f t="shared" si="4"/>
        <v>15.785693379579945</v>
      </c>
      <c r="G57" s="79">
        <f t="shared" si="5"/>
        <v>15.785693379579945</v>
      </c>
    </row>
    <row r="58" spans="1:7" s="4" customFormat="1" ht="18.75">
      <c r="A58" s="13" t="s">
        <v>61</v>
      </c>
      <c r="B58" s="7" t="s">
        <v>62</v>
      </c>
      <c r="C58" s="48">
        <f>C59+C60+C61+C62+C63+C64+C65+C66+C67+C68+C69</f>
        <v>92129957</v>
      </c>
      <c r="D58" s="48">
        <f>D59+D60+D61+D62+D63+D64+D65+D66+D67+D68+D69</f>
        <v>92661650</v>
      </c>
      <c r="E58" s="48">
        <f>E59+E60+E61+E62+E63+E64+E65+E66+E67+E68+E69</f>
        <v>20491826</v>
      </c>
      <c r="F58" s="75">
        <f t="shared" si="4"/>
        <v>22.242304964931222</v>
      </c>
      <c r="G58" s="76">
        <f t="shared" si="5"/>
        <v>22.11467851047332</v>
      </c>
    </row>
    <row r="59" spans="1:7" s="4" customFormat="1" ht="18.75">
      <c r="A59" s="14">
        <v>70101</v>
      </c>
      <c r="B59" s="8" t="s">
        <v>192</v>
      </c>
      <c r="C59" s="77">
        <v>16395789</v>
      </c>
      <c r="D59" s="77">
        <v>16484029</v>
      </c>
      <c r="E59" s="77">
        <v>3342500</v>
      </c>
      <c r="F59" s="78">
        <f t="shared" si="4"/>
        <v>20.386332124669327</v>
      </c>
      <c r="G59" s="79">
        <f t="shared" si="5"/>
        <v>20.27720286102384</v>
      </c>
    </row>
    <row r="60" spans="1:7" s="4" customFormat="1" ht="56.25">
      <c r="A60" s="14">
        <v>70201</v>
      </c>
      <c r="B60" s="8" t="s">
        <v>215</v>
      </c>
      <c r="C60" s="77">
        <v>68949200</v>
      </c>
      <c r="D60" s="77">
        <v>69234092</v>
      </c>
      <c r="E60" s="77">
        <v>15926130</v>
      </c>
      <c r="F60" s="78">
        <f t="shared" si="4"/>
        <v>23.09835357045477</v>
      </c>
      <c r="G60" s="79">
        <f t="shared" si="5"/>
        <v>23.003305943551624</v>
      </c>
    </row>
    <row r="61" spans="1:7" s="4" customFormat="1" ht="18.75">
      <c r="A61" s="14">
        <v>70303</v>
      </c>
      <c r="B61" s="8" t="s">
        <v>193</v>
      </c>
      <c r="C61" s="77">
        <v>1722243</v>
      </c>
      <c r="D61" s="77">
        <v>1729440</v>
      </c>
      <c r="E61" s="77">
        <v>327085</v>
      </c>
      <c r="F61" s="78">
        <f t="shared" si="4"/>
        <v>18.99180313114932</v>
      </c>
      <c r="G61" s="79">
        <f t="shared" si="5"/>
        <v>18.912769451383106</v>
      </c>
    </row>
    <row r="62" spans="1:7" s="4" customFormat="1" ht="37.5">
      <c r="A62" s="14">
        <v>70401</v>
      </c>
      <c r="B62" s="8" t="s">
        <v>194</v>
      </c>
      <c r="C62" s="77">
        <v>1395584</v>
      </c>
      <c r="D62" s="77">
        <v>1397418</v>
      </c>
      <c r="E62" s="77">
        <v>243366</v>
      </c>
      <c r="F62" s="78">
        <f t="shared" si="4"/>
        <v>17.438291066678897</v>
      </c>
      <c r="G62" s="79">
        <f t="shared" si="5"/>
        <v>17.415404696375745</v>
      </c>
    </row>
    <row r="63" spans="1:7" s="4" customFormat="1" ht="18.75">
      <c r="A63" s="14">
        <v>70702</v>
      </c>
      <c r="B63" s="8" t="s">
        <v>195</v>
      </c>
      <c r="C63" s="77">
        <v>65258</v>
      </c>
      <c r="D63" s="77">
        <v>96439</v>
      </c>
      <c r="E63" s="77">
        <v>0</v>
      </c>
      <c r="F63" s="78">
        <f t="shared" si="4"/>
        <v>0</v>
      </c>
      <c r="G63" s="79">
        <f t="shared" si="5"/>
        <v>0</v>
      </c>
    </row>
    <row r="64" spans="1:7" s="4" customFormat="1" ht="18.75">
      <c r="A64" s="14">
        <v>70802</v>
      </c>
      <c r="B64" s="8" t="s">
        <v>196</v>
      </c>
      <c r="C64" s="77">
        <v>919857</v>
      </c>
      <c r="D64" s="77">
        <v>939376</v>
      </c>
      <c r="E64" s="77">
        <v>189661</v>
      </c>
      <c r="F64" s="78">
        <f t="shared" si="4"/>
        <v>20.618530923828377</v>
      </c>
      <c r="G64" s="79">
        <f t="shared" si="5"/>
        <v>20.190104920713324</v>
      </c>
    </row>
    <row r="65" spans="1:7" s="4" customFormat="1" ht="37.5">
      <c r="A65" s="14">
        <v>70804</v>
      </c>
      <c r="B65" s="8" t="s">
        <v>197</v>
      </c>
      <c r="C65" s="77">
        <v>1134190</v>
      </c>
      <c r="D65" s="77">
        <v>1178898</v>
      </c>
      <c r="E65" s="77">
        <v>224542</v>
      </c>
      <c r="F65" s="78">
        <f t="shared" si="4"/>
        <v>19.797564781914847</v>
      </c>
      <c r="G65" s="79">
        <f t="shared" si="5"/>
        <v>19.046770797812872</v>
      </c>
    </row>
    <row r="66" spans="1:7" s="4" customFormat="1" ht="37.5">
      <c r="A66" s="14">
        <v>70805</v>
      </c>
      <c r="B66" s="8" t="s">
        <v>198</v>
      </c>
      <c r="C66" s="77">
        <v>469770</v>
      </c>
      <c r="D66" s="77">
        <v>488357</v>
      </c>
      <c r="E66" s="77">
        <v>77094</v>
      </c>
      <c r="F66" s="78">
        <f t="shared" si="4"/>
        <v>16.411009643016797</v>
      </c>
      <c r="G66" s="79">
        <f t="shared" si="5"/>
        <v>15.786402160714395</v>
      </c>
    </row>
    <row r="67" spans="1:7" s="4" customFormat="1" ht="18.75">
      <c r="A67" s="14">
        <v>70806</v>
      </c>
      <c r="B67" s="8" t="s">
        <v>199</v>
      </c>
      <c r="C67" s="77">
        <v>331807</v>
      </c>
      <c r="D67" s="77">
        <v>339344</v>
      </c>
      <c r="E67" s="77">
        <v>63100</v>
      </c>
      <c r="F67" s="78">
        <f t="shared" si="4"/>
        <v>19.017079205682823</v>
      </c>
      <c r="G67" s="79">
        <f t="shared" si="5"/>
        <v>18.59470036305342</v>
      </c>
    </row>
    <row r="68" spans="1:7" s="4" customFormat="1" ht="18.75">
      <c r="A68" s="14">
        <v>70807</v>
      </c>
      <c r="B68" s="8" t="s">
        <v>200</v>
      </c>
      <c r="C68" s="77">
        <v>719034</v>
      </c>
      <c r="D68" s="77">
        <v>747032</v>
      </c>
      <c r="E68" s="77">
        <v>98348</v>
      </c>
      <c r="F68" s="78">
        <f t="shared" si="4"/>
        <v>13.677795486722463</v>
      </c>
      <c r="G68" s="79">
        <f t="shared" si="5"/>
        <v>13.165165615395324</v>
      </c>
    </row>
    <row r="69" spans="1:7" s="4" customFormat="1" ht="37.5">
      <c r="A69" s="14">
        <v>70808</v>
      </c>
      <c r="B69" s="8" t="s">
        <v>201</v>
      </c>
      <c r="C69" s="77">
        <v>27225</v>
      </c>
      <c r="D69" s="77">
        <v>27225</v>
      </c>
      <c r="E69" s="77">
        <v>0</v>
      </c>
      <c r="F69" s="78">
        <f t="shared" si="4"/>
        <v>0</v>
      </c>
      <c r="G69" s="79">
        <f t="shared" si="5"/>
        <v>0</v>
      </c>
    </row>
    <row r="70" spans="1:7" s="4" customFormat="1" ht="18.75">
      <c r="A70" s="13" t="s">
        <v>63</v>
      </c>
      <c r="B70" s="7" t="s">
        <v>64</v>
      </c>
      <c r="C70" s="48">
        <f>C71+C72</f>
        <v>17520600</v>
      </c>
      <c r="D70" s="48">
        <f>D71+D72</f>
        <v>17520600</v>
      </c>
      <c r="E70" s="48">
        <f>E71+E72</f>
        <v>3136396</v>
      </c>
      <c r="F70" s="75">
        <f>E70*100/C70</f>
        <v>17.901190598495486</v>
      </c>
      <c r="G70" s="76">
        <f>E70*100/D70</f>
        <v>17.901190598495486</v>
      </c>
    </row>
    <row r="71" spans="1:7" s="4" customFormat="1" ht="37.5">
      <c r="A71" s="14" t="s">
        <v>244</v>
      </c>
      <c r="B71" s="8" t="s">
        <v>245</v>
      </c>
      <c r="C71" s="77">
        <v>17270700</v>
      </c>
      <c r="D71" s="77">
        <v>17270700</v>
      </c>
      <c r="E71" s="77">
        <v>3136396</v>
      </c>
      <c r="F71" s="78">
        <f>E71*100/C71</f>
        <v>18.160213540852425</v>
      </c>
      <c r="G71" s="79">
        <f>E71*100/D71</f>
        <v>18.160213540852425</v>
      </c>
    </row>
    <row r="72" spans="1:7" s="4" customFormat="1" ht="18.75">
      <c r="A72" s="14" t="s">
        <v>246</v>
      </c>
      <c r="B72" s="8" t="s">
        <v>247</v>
      </c>
      <c r="C72" s="77">
        <v>249900</v>
      </c>
      <c r="D72" s="77">
        <v>249900</v>
      </c>
      <c r="E72" s="77">
        <v>0</v>
      </c>
      <c r="F72" s="75">
        <f>E72*100/C72</f>
        <v>0</v>
      </c>
      <c r="G72" s="76">
        <f>E72*100/D72</f>
        <v>0</v>
      </c>
    </row>
    <row r="73" spans="1:7" s="4" customFormat="1" ht="18.75">
      <c r="A73" s="13" t="s">
        <v>65</v>
      </c>
      <c r="B73" s="7" t="s">
        <v>66</v>
      </c>
      <c r="C73" s="48">
        <f>SUM(C74:C110)</f>
        <v>118513648</v>
      </c>
      <c r="D73" s="48">
        <f>D74+D75+D76+D77+D78+D79+D80+D81+D82+D83+D84+D85+D86+D87+D88+D89+D90+D91+D92+D93+D94+D95+D96+D97+D98+D99+D100+D102+D103+D104+D105+D106+D107+D108+D109+D110+D101</f>
        <v>118534832</v>
      </c>
      <c r="E73" s="48">
        <f>E74+E75+E76+E77+E78+E79+E80+E81+E82+E83+E84+E85+E86+E87+E88+E89+E90+E91+E92+E93+E94+E95+E96+E97+E98+E99+E100+E102+E103+E104+E105+E106+E107+E108+E109+E110+E101</f>
        <v>27854232</v>
      </c>
      <c r="F73" s="75">
        <f aca="true" t="shared" si="6" ref="F73:F136">E73*100/C73</f>
        <v>23.502974104720835</v>
      </c>
      <c r="G73" s="76">
        <f aca="true" t="shared" si="7" ref="G73:G138">E73*100/D73</f>
        <v>23.498773761285626</v>
      </c>
    </row>
    <row r="74" spans="1:7" s="4" customFormat="1" ht="93.75">
      <c r="A74" s="14" t="s">
        <v>67</v>
      </c>
      <c r="B74" s="8" t="s">
        <v>175</v>
      </c>
      <c r="C74" s="77">
        <v>5958800</v>
      </c>
      <c r="D74" s="77">
        <v>5958800</v>
      </c>
      <c r="E74" s="77">
        <v>1462789</v>
      </c>
      <c r="F74" s="78">
        <f t="shared" si="6"/>
        <v>24.548382224608982</v>
      </c>
      <c r="G74" s="79">
        <f t="shared" si="7"/>
        <v>24.548382224608982</v>
      </c>
    </row>
    <row r="75" spans="1:7" s="4" customFormat="1" ht="93.75">
      <c r="A75" s="14" t="s">
        <v>68</v>
      </c>
      <c r="B75" s="8" t="s">
        <v>175</v>
      </c>
      <c r="C75" s="77">
        <v>228837</v>
      </c>
      <c r="D75" s="77">
        <v>228837</v>
      </c>
      <c r="E75" s="77">
        <v>506</v>
      </c>
      <c r="F75" s="78">
        <f t="shared" si="6"/>
        <v>0.22111808842101582</v>
      </c>
      <c r="G75" s="79">
        <f t="shared" si="7"/>
        <v>0.22111808842101582</v>
      </c>
    </row>
    <row r="76" spans="1:7" s="4" customFormat="1" ht="93.75" customHeight="1">
      <c r="A76" s="14" t="s">
        <v>69</v>
      </c>
      <c r="B76" s="8" t="s">
        <v>176</v>
      </c>
      <c r="C76" s="77">
        <v>30000</v>
      </c>
      <c r="D76" s="77">
        <v>30000</v>
      </c>
      <c r="E76" s="77">
        <v>0</v>
      </c>
      <c r="F76" s="78">
        <f>E76*100/C76</f>
        <v>0</v>
      </c>
      <c r="G76" s="79">
        <f>E76*100/D76</f>
        <v>0</v>
      </c>
    </row>
    <row r="77" spans="1:7" s="4" customFormat="1" ht="93.75">
      <c r="A77" s="14" t="s">
        <v>70</v>
      </c>
      <c r="B77" s="8" t="s">
        <v>177</v>
      </c>
      <c r="C77" s="77">
        <v>861650</v>
      </c>
      <c r="D77" s="77">
        <v>861650</v>
      </c>
      <c r="E77" s="77">
        <v>340208</v>
      </c>
      <c r="F77" s="78">
        <f t="shared" si="6"/>
        <v>39.48331689200952</v>
      </c>
      <c r="G77" s="79">
        <f t="shared" si="7"/>
        <v>39.48331689200952</v>
      </c>
    </row>
    <row r="78" spans="1:7" s="4" customFormat="1" ht="93.75">
      <c r="A78" s="14" t="s">
        <v>71</v>
      </c>
      <c r="B78" s="8" t="s">
        <v>177</v>
      </c>
      <c r="C78" s="77">
        <v>15435</v>
      </c>
      <c r="D78" s="77">
        <v>15435</v>
      </c>
      <c r="E78" s="77">
        <v>0</v>
      </c>
      <c r="F78" s="78">
        <f t="shared" si="6"/>
        <v>0</v>
      </c>
      <c r="G78" s="79">
        <f t="shared" si="7"/>
        <v>0</v>
      </c>
    </row>
    <row r="79" spans="1:7" s="4" customFormat="1" ht="93.75">
      <c r="A79" s="14" t="s">
        <v>72</v>
      </c>
      <c r="B79" s="8" t="s">
        <v>73</v>
      </c>
      <c r="C79" s="77">
        <v>294680</v>
      </c>
      <c r="D79" s="77">
        <v>294680</v>
      </c>
      <c r="E79" s="77">
        <v>113966</v>
      </c>
      <c r="F79" s="78">
        <f t="shared" si="6"/>
        <v>38.67449436677074</v>
      </c>
      <c r="G79" s="79">
        <f t="shared" si="7"/>
        <v>38.67449436677074</v>
      </c>
    </row>
    <row r="80" spans="1:7" s="4" customFormat="1" ht="93.75">
      <c r="A80" s="14" t="s">
        <v>74</v>
      </c>
      <c r="B80" s="8" t="s">
        <v>75</v>
      </c>
      <c r="C80" s="77">
        <v>14640</v>
      </c>
      <c r="D80" s="77">
        <v>14640</v>
      </c>
      <c r="E80" s="77">
        <v>0</v>
      </c>
      <c r="F80" s="78">
        <f t="shared" si="6"/>
        <v>0</v>
      </c>
      <c r="G80" s="79">
        <f t="shared" si="7"/>
        <v>0</v>
      </c>
    </row>
    <row r="81" spans="1:7" s="4" customFormat="1" ht="75">
      <c r="A81" s="14" t="s">
        <v>76</v>
      </c>
      <c r="B81" s="8" t="s">
        <v>77</v>
      </c>
      <c r="C81" s="77">
        <v>2500</v>
      </c>
      <c r="D81" s="77">
        <v>2500</v>
      </c>
      <c r="E81" s="77">
        <v>747</v>
      </c>
      <c r="F81" s="78">
        <f t="shared" si="6"/>
        <v>29.88</v>
      </c>
      <c r="G81" s="79">
        <f t="shared" si="7"/>
        <v>29.88</v>
      </c>
    </row>
    <row r="82" spans="1:7" s="4" customFormat="1" ht="93.75">
      <c r="A82" s="14" t="s">
        <v>78</v>
      </c>
      <c r="B82" s="8" t="s">
        <v>178</v>
      </c>
      <c r="C82" s="77">
        <v>1223800</v>
      </c>
      <c r="D82" s="77">
        <v>1223800</v>
      </c>
      <c r="E82" s="77">
        <v>509918</v>
      </c>
      <c r="F82" s="78">
        <f t="shared" si="6"/>
        <v>41.66677561693087</v>
      </c>
      <c r="G82" s="79">
        <f t="shared" si="7"/>
        <v>41.66677561693087</v>
      </c>
    </row>
    <row r="83" spans="1:7" s="4" customFormat="1" ht="93.75">
      <c r="A83" s="14" t="s">
        <v>79</v>
      </c>
      <c r="B83" s="8" t="s">
        <v>178</v>
      </c>
      <c r="C83" s="77">
        <v>16040</v>
      </c>
      <c r="D83" s="77">
        <v>16040</v>
      </c>
      <c r="E83" s="77">
        <v>0</v>
      </c>
      <c r="F83" s="78">
        <f t="shared" si="6"/>
        <v>0</v>
      </c>
      <c r="G83" s="79">
        <f t="shared" si="7"/>
        <v>0</v>
      </c>
    </row>
    <row r="84" spans="1:7" s="4" customFormat="1" ht="37.5">
      <c r="A84" s="14" t="s">
        <v>80</v>
      </c>
      <c r="B84" s="8" t="s">
        <v>81</v>
      </c>
      <c r="C84" s="77">
        <v>61200</v>
      </c>
      <c r="D84" s="77">
        <v>61200</v>
      </c>
      <c r="E84" s="77">
        <v>7174</v>
      </c>
      <c r="F84" s="78">
        <f t="shared" si="6"/>
        <v>11.722222222222221</v>
      </c>
      <c r="G84" s="79">
        <f t="shared" si="7"/>
        <v>11.722222222222221</v>
      </c>
    </row>
    <row r="85" spans="1:7" s="4" customFormat="1" ht="18.75">
      <c r="A85" s="14" t="s">
        <v>82</v>
      </c>
      <c r="B85" s="8" t="s">
        <v>83</v>
      </c>
      <c r="C85" s="77">
        <v>160000</v>
      </c>
      <c r="D85" s="77">
        <v>160000</v>
      </c>
      <c r="E85" s="77">
        <v>8892</v>
      </c>
      <c r="F85" s="78">
        <f t="shared" si="6"/>
        <v>5.5575</v>
      </c>
      <c r="G85" s="79">
        <f t="shared" si="7"/>
        <v>5.5575</v>
      </c>
    </row>
    <row r="86" spans="1:7" s="4" customFormat="1" ht="37.5">
      <c r="A86" s="14" t="s">
        <v>84</v>
      </c>
      <c r="B86" s="8" t="s">
        <v>85</v>
      </c>
      <c r="C86" s="77">
        <v>657250</v>
      </c>
      <c r="D86" s="77">
        <v>657250</v>
      </c>
      <c r="E86" s="77">
        <v>270298</v>
      </c>
      <c r="F86" s="78">
        <f t="shared" si="6"/>
        <v>41.125599087105364</v>
      </c>
      <c r="G86" s="79">
        <f t="shared" si="7"/>
        <v>41.125599087105364</v>
      </c>
    </row>
    <row r="87" spans="1:7" s="4" customFormat="1" ht="37.5">
      <c r="A87" s="14" t="s">
        <v>86</v>
      </c>
      <c r="B87" s="8" t="s">
        <v>87</v>
      </c>
      <c r="C87" s="77">
        <v>52252</v>
      </c>
      <c r="D87" s="77">
        <v>52252</v>
      </c>
      <c r="E87" s="77">
        <v>1654</v>
      </c>
      <c r="F87" s="78">
        <f t="shared" si="6"/>
        <v>3.165429074485187</v>
      </c>
      <c r="G87" s="79">
        <f t="shared" si="7"/>
        <v>3.165429074485187</v>
      </c>
    </row>
    <row r="88" spans="1:7" s="4" customFormat="1" ht="18.75">
      <c r="A88" s="14" t="s">
        <v>88</v>
      </c>
      <c r="B88" s="8" t="s">
        <v>89</v>
      </c>
      <c r="C88" s="77">
        <v>871660</v>
      </c>
      <c r="D88" s="77">
        <v>871660</v>
      </c>
      <c r="E88" s="77">
        <v>188104</v>
      </c>
      <c r="F88" s="78">
        <f t="shared" si="6"/>
        <v>21.579973843012183</v>
      </c>
      <c r="G88" s="79">
        <f t="shared" si="7"/>
        <v>21.579973843012183</v>
      </c>
    </row>
    <row r="89" spans="1:7" s="4" customFormat="1" ht="18.75">
      <c r="A89" s="14" t="s">
        <v>90</v>
      </c>
      <c r="B89" s="8" t="s">
        <v>91</v>
      </c>
      <c r="C89" s="77">
        <v>15680537</v>
      </c>
      <c r="D89" s="77">
        <v>15680537</v>
      </c>
      <c r="E89" s="77">
        <v>3816229</v>
      </c>
      <c r="F89" s="78">
        <f t="shared" si="6"/>
        <v>24.33736166050946</v>
      </c>
      <c r="G89" s="79">
        <f t="shared" si="7"/>
        <v>24.33736166050946</v>
      </c>
    </row>
    <row r="90" spans="1:7" s="4" customFormat="1" ht="18.75">
      <c r="A90" s="14" t="s">
        <v>92</v>
      </c>
      <c r="B90" s="8" t="s">
        <v>93</v>
      </c>
      <c r="C90" s="77">
        <v>47315272</v>
      </c>
      <c r="D90" s="77">
        <v>47315272</v>
      </c>
      <c r="E90" s="77">
        <v>10944221</v>
      </c>
      <c r="F90" s="78">
        <f t="shared" si="6"/>
        <v>23.130419708883846</v>
      </c>
      <c r="G90" s="79">
        <f t="shared" si="7"/>
        <v>23.130419708883846</v>
      </c>
    </row>
    <row r="91" spans="1:7" s="4" customFormat="1" ht="37.5">
      <c r="A91" s="14" t="s">
        <v>94</v>
      </c>
      <c r="B91" s="8" t="s">
        <v>95</v>
      </c>
      <c r="C91" s="77">
        <v>2368010</v>
      </c>
      <c r="D91" s="77">
        <v>2368010</v>
      </c>
      <c r="E91" s="77">
        <v>573933</v>
      </c>
      <c r="F91" s="78">
        <f>E91*100/C91</f>
        <v>24.236933121059455</v>
      </c>
      <c r="G91" s="79">
        <f t="shared" si="7"/>
        <v>24.236933121059455</v>
      </c>
    </row>
    <row r="92" spans="1:7" s="4" customFormat="1" ht="18.75">
      <c r="A92" s="14" t="s">
        <v>96</v>
      </c>
      <c r="B92" s="8" t="s">
        <v>97</v>
      </c>
      <c r="C92" s="77">
        <v>5644158</v>
      </c>
      <c r="D92" s="77">
        <v>5644158</v>
      </c>
      <c r="E92" s="77">
        <v>1368816</v>
      </c>
      <c r="F92" s="78">
        <f t="shared" si="6"/>
        <v>24.251907901940378</v>
      </c>
      <c r="G92" s="79">
        <f t="shared" si="7"/>
        <v>24.251907901940378</v>
      </c>
    </row>
    <row r="93" spans="1:7" s="4" customFormat="1" ht="18.75">
      <c r="A93" s="14" t="s">
        <v>98</v>
      </c>
      <c r="B93" s="8" t="s">
        <v>99</v>
      </c>
      <c r="C93" s="77">
        <v>1093351</v>
      </c>
      <c r="D93" s="77">
        <v>1093351</v>
      </c>
      <c r="E93" s="77">
        <v>240611</v>
      </c>
      <c r="F93" s="78">
        <f t="shared" si="6"/>
        <v>22.006748061692907</v>
      </c>
      <c r="G93" s="79">
        <f t="shared" si="7"/>
        <v>22.006748061692907</v>
      </c>
    </row>
    <row r="94" spans="1:7" s="4" customFormat="1" ht="18.75">
      <c r="A94" s="14" t="s">
        <v>100</v>
      </c>
      <c r="B94" s="8" t="s">
        <v>101</v>
      </c>
      <c r="C94" s="77">
        <v>43835</v>
      </c>
      <c r="D94" s="77">
        <v>43835</v>
      </c>
      <c r="E94" s="77">
        <v>23117</v>
      </c>
      <c r="F94" s="78">
        <f t="shared" si="6"/>
        <v>52.736397855594845</v>
      </c>
      <c r="G94" s="79">
        <f t="shared" si="7"/>
        <v>52.736397855594845</v>
      </c>
    </row>
    <row r="95" spans="1:7" s="4" customFormat="1" ht="18.75">
      <c r="A95" s="14" t="s">
        <v>102</v>
      </c>
      <c r="B95" s="8" t="s">
        <v>103</v>
      </c>
      <c r="C95" s="77">
        <v>13675987</v>
      </c>
      <c r="D95" s="77">
        <v>13675987</v>
      </c>
      <c r="E95" s="77">
        <v>2912383</v>
      </c>
      <c r="F95" s="78">
        <f t="shared" si="6"/>
        <v>21.295596434831356</v>
      </c>
      <c r="G95" s="79">
        <f t="shared" si="7"/>
        <v>21.295596434831356</v>
      </c>
    </row>
    <row r="96" spans="1:7" s="4" customFormat="1" ht="37.5">
      <c r="A96" s="14" t="s">
        <v>104</v>
      </c>
      <c r="B96" s="8" t="s">
        <v>105</v>
      </c>
      <c r="C96" s="77">
        <v>1606520</v>
      </c>
      <c r="D96" s="77">
        <v>1606520</v>
      </c>
      <c r="E96" s="77">
        <v>368782</v>
      </c>
      <c r="F96" s="78">
        <f t="shared" si="6"/>
        <v>22.955332022010307</v>
      </c>
      <c r="G96" s="79">
        <f t="shared" si="7"/>
        <v>22.955332022010307</v>
      </c>
    </row>
    <row r="97" spans="1:7" s="4" customFormat="1" ht="56.25">
      <c r="A97" s="14" t="s">
        <v>106</v>
      </c>
      <c r="B97" s="8" t="s">
        <v>107</v>
      </c>
      <c r="C97" s="77">
        <v>396496</v>
      </c>
      <c r="D97" s="77">
        <v>396496</v>
      </c>
      <c r="E97" s="77">
        <v>7695</v>
      </c>
      <c r="F97" s="78">
        <f t="shared" si="6"/>
        <v>1.9407509785722934</v>
      </c>
      <c r="G97" s="79">
        <f t="shared" si="7"/>
        <v>1.9407509785722934</v>
      </c>
    </row>
    <row r="98" spans="1:7" s="4" customFormat="1" ht="18.75">
      <c r="A98" s="14" t="s">
        <v>108</v>
      </c>
      <c r="B98" s="8" t="s">
        <v>109</v>
      </c>
      <c r="C98" s="77">
        <v>436773</v>
      </c>
      <c r="D98" s="77">
        <v>438873</v>
      </c>
      <c r="E98" s="77">
        <v>60222</v>
      </c>
      <c r="F98" s="78">
        <f t="shared" si="6"/>
        <v>13.787940188610559</v>
      </c>
      <c r="G98" s="79">
        <f t="shared" si="7"/>
        <v>13.721965124307031</v>
      </c>
    </row>
    <row r="99" spans="1:7" s="4" customFormat="1" ht="37.5">
      <c r="A99" s="14" t="s">
        <v>110</v>
      </c>
      <c r="B99" s="8" t="s">
        <v>111</v>
      </c>
      <c r="C99" s="77">
        <v>2208100</v>
      </c>
      <c r="D99" s="77">
        <v>2208100</v>
      </c>
      <c r="E99" s="77">
        <v>467393</v>
      </c>
      <c r="F99" s="78">
        <f t="shared" si="6"/>
        <v>21.167202572347268</v>
      </c>
      <c r="G99" s="79">
        <f t="shared" si="7"/>
        <v>21.167202572347268</v>
      </c>
    </row>
    <row r="100" spans="1:7" s="4" customFormat="1" ht="37.5">
      <c r="A100" s="14" t="s">
        <v>112</v>
      </c>
      <c r="B100" s="8" t="s">
        <v>113</v>
      </c>
      <c r="C100" s="77">
        <v>52000</v>
      </c>
      <c r="D100" s="77">
        <v>52000</v>
      </c>
      <c r="E100" s="77">
        <v>8196</v>
      </c>
      <c r="F100" s="78">
        <f t="shared" si="6"/>
        <v>15.761538461538462</v>
      </c>
      <c r="G100" s="79">
        <f t="shared" si="7"/>
        <v>15.761538461538462</v>
      </c>
    </row>
    <row r="101" spans="1:7" s="4" customFormat="1" ht="18.75">
      <c r="A101" s="14">
        <v>90802</v>
      </c>
      <c r="B101" s="8" t="s">
        <v>240</v>
      </c>
      <c r="C101" s="77">
        <v>9000</v>
      </c>
      <c r="D101" s="77">
        <v>9000</v>
      </c>
      <c r="E101" s="77">
        <v>0</v>
      </c>
      <c r="F101" s="78">
        <f>E101*100/C101</f>
        <v>0</v>
      </c>
      <c r="G101" s="79">
        <f>E101*100/D101</f>
        <v>0</v>
      </c>
    </row>
    <row r="102" spans="1:7" s="4" customFormat="1" ht="37.5">
      <c r="A102" s="14" t="s">
        <v>114</v>
      </c>
      <c r="B102" s="8" t="s">
        <v>115</v>
      </c>
      <c r="C102" s="77">
        <v>1826575</v>
      </c>
      <c r="D102" s="77">
        <v>1845659</v>
      </c>
      <c r="E102" s="77">
        <v>342569</v>
      </c>
      <c r="F102" s="78">
        <f t="shared" si="6"/>
        <v>18.754718530583194</v>
      </c>
      <c r="G102" s="79">
        <f t="shared" si="7"/>
        <v>18.56079590000103</v>
      </c>
    </row>
    <row r="103" spans="1:7" s="4" customFormat="1" ht="37.5">
      <c r="A103" s="14" t="s">
        <v>116</v>
      </c>
      <c r="B103" s="8" t="s">
        <v>117</v>
      </c>
      <c r="C103" s="77">
        <v>20000</v>
      </c>
      <c r="D103" s="77">
        <v>20000</v>
      </c>
      <c r="E103" s="77">
        <v>0</v>
      </c>
      <c r="F103" s="78">
        <f t="shared" si="6"/>
        <v>0</v>
      </c>
      <c r="G103" s="79">
        <f t="shared" si="7"/>
        <v>0</v>
      </c>
    </row>
    <row r="104" spans="1:7" s="4" customFormat="1" ht="37.5">
      <c r="A104" s="14" t="s">
        <v>118</v>
      </c>
      <c r="B104" s="8" t="s">
        <v>119</v>
      </c>
      <c r="C104" s="77">
        <v>66400</v>
      </c>
      <c r="D104" s="77">
        <v>66400</v>
      </c>
      <c r="E104" s="77">
        <v>0</v>
      </c>
      <c r="F104" s="78">
        <f t="shared" si="6"/>
        <v>0</v>
      </c>
      <c r="G104" s="79">
        <f t="shared" si="7"/>
        <v>0</v>
      </c>
    </row>
    <row r="105" spans="1:7" s="4" customFormat="1" ht="75">
      <c r="A105" s="14" t="s">
        <v>120</v>
      </c>
      <c r="B105" s="8" t="s">
        <v>121</v>
      </c>
      <c r="C105" s="77">
        <v>198000</v>
      </c>
      <c r="D105" s="77">
        <v>198000</v>
      </c>
      <c r="E105" s="77">
        <v>0</v>
      </c>
      <c r="F105" s="78">
        <f t="shared" si="6"/>
        <v>0</v>
      </c>
      <c r="G105" s="79">
        <f t="shared" si="7"/>
        <v>0</v>
      </c>
    </row>
    <row r="106" spans="1:7" s="4" customFormat="1" ht="37.5">
      <c r="A106" s="14" t="s">
        <v>122</v>
      </c>
      <c r="B106" s="8" t="s">
        <v>123</v>
      </c>
      <c r="C106" s="77">
        <v>2271300</v>
      </c>
      <c r="D106" s="77">
        <v>2271300</v>
      </c>
      <c r="E106" s="77">
        <v>506235</v>
      </c>
      <c r="F106" s="78">
        <f t="shared" si="6"/>
        <v>22.28833707568353</v>
      </c>
      <c r="G106" s="79">
        <f t="shared" si="7"/>
        <v>22.28833707568353</v>
      </c>
    </row>
    <row r="107" spans="1:7" s="4" customFormat="1" ht="75">
      <c r="A107" s="14" t="s">
        <v>124</v>
      </c>
      <c r="B107" s="8" t="s">
        <v>125</v>
      </c>
      <c r="C107" s="77">
        <v>592700</v>
      </c>
      <c r="D107" s="77">
        <v>592700</v>
      </c>
      <c r="E107" s="77">
        <v>196791</v>
      </c>
      <c r="F107" s="78">
        <f t="shared" si="6"/>
        <v>33.20246330352624</v>
      </c>
      <c r="G107" s="79">
        <f t="shared" si="7"/>
        <v>33.20246330352624</v>
      </c>
    </row>
    <row r="108" spans="1:7" s="4" customFormat="1" ht="37.5">
      <c r="A108" s="14" t="s">
        <v>126</v>
      </c>
      <c r="B108" s="8" t="s">
        <v>127</v>
      </c>
      <c r="C108" s="77">
        <v>70000</v>
      </c>
      <c r="D108" s="77">
        <v>70000</v>
      </c>
      <c r="E108" s="77">
        <v>24876</v>
      </c>
      <c r="F108" s="78">
        <f t="shared" si="6"/>
        <v>35.537142857142854</v>
      </c>
      <c r="G108" s="79">
        <f t="shared" si="7"/>
        <v>35.537142857142854</v>
      </c>
    </row>
    <row r="109" spans="1:7" s="4" customFormat="1" ht="37.5">
      <c r="A109" s="14" t="s">
        <v>128</v>
      </c>
      <c r="B109" s="8" t="s">
        <v>129</v>
      </c>
      <c r="C109" s="77">
        <v>12452790</v>
      </c>
      <c r="D109" s="77">
        <v>12452790</v>
      </c>
      <c r="E109" s="77">
        <v>3056632</v>
      </c>
      <c r="F109" s="78">
        <f t="shared" si="6"/>
        <v>24.545760427984412</v>
      </c>
      <c r="G109" s="79">
        <f t="shared" si="7"/>
        <v>24.545760427984412</v>
      </c>
    </row>
    <row r="110" spans="1:7" s="4" customFormat="1" ht="56.25">
      <c r="A110" s="14" t="s">
        <v>130</v>
      </c>
      <c r="B110" s="8" t="s">
        <v>131</v>
      </c>
      <c r="C110" s="77">
        <v>37100</v>
      </c>
      <c r="D110" s="77">
        <v>37100</v>
      </c>
      <c r="E110" s="77">
        <v>31275</v>
      </c>
      <c r="F110" s="78">
        <f t="shared" si="6"/>
        <v>84.29919137466307</v>
      </c>
      <c r="G110" s="79">
        <f t="shared" si="7"/>
        <v>84.29919137466307</v>
      </c>
    </row>
    <row r="111" spans="1:7" s="4" customFormat="1" ht="18.75">
      <c r="A111" s="13" t="s">
        <v>132</v>
      </c>
      <c r="B111" s="7" t="s">
        <v>133</v>
      </c>
      <c r="C111" s="48">
        <f>C112+C113</f>
        <v>2331391</v>
      </c>
      <c r="D111" s="48">
        <f>D112+D113</f>
        <v>2546787</v>
      </c>
      <c r="E111" s="48">
        <f>E112+E113</f>
        <v>212556</v>
      </c>
      <c r="F111" s="75">
        <f t="shared" si="6"/>
        <v>9.11713221849102</v>
      </c>
      <c r="G111" s="76">
        <f t="shared" si="7"/>
        <v>8.346045429005253</v>
      </c>
    </row>
    <row r="112" spans="1:7" s="4" customFormat="1" ht="18.75">
      <c r="A112" s="14" t="s">
        <v>248</v>
      </c>
      <c r="B112" s="8" t="s">
        <v>249</v>
      </c>
      <c r="C112" s="77">
        <v>2281391</v>
      </c>
      <c r="D112" s="77">
        <v>2496787</v>
      </c>
      <c r="E112" s="77">
        <v>200211</v>
      </c>
      <c r="F112" s="78"/>
      <c r="G112" s="79">
        <f t="shared" si="7"/>
        <v>8.01874569196331</v>
      </c>
    </row>
    <row r="113" spans="1:7" s="4" customFormat="1" ht="56.25">
      <c r="A113" s="14" t="s">
        <v>250</v>
      </c>
      <c r="B113" s="8" t="s">
        <v>251</v>
      </c>
      <c r="C113" s="77">
        <v>50000</v>
      </c>
      <c r="D113" s="77">
        <v>50000</v>
      </c>
      <c r="E113" s="77">
        <v>12345</v>
      </c>
      <c r="F113" s="78">
        <f t="shared" si="6"/>
        <v>24.69</v>
      </c>
      <c r="G113" s="79">
        <f t="shared" si="7"/>
        <v>24.69</v>
      </c>
    </row>
    <row r="114" spans="1:7" s="4" customFormat="1" ht="18.75">
      <c r="A114" s="13" t="s">
        <v>134</v>
      </c>
      <c r="B114" s="7" t="s">
        <v>135</v>
      </c>
      <c r="C114" s="48">
        <f>C115+C116+C117+C118+C119</f>
        <v>11660671</v>
      </c>
      <c r="D114" s="48">
        <f>D115+D116+D117+D118+D119</f>
        <v>11813044</v>
      </c>
      <c r="E114" s="48">
        <f>E115+E116+E117+E118+E119</f>
        <v>2134243</v>
      </c>
      <c r="F114" s="75">
        <f t="shared" si="6"/>
        <v>18.30291755937544</v>
      </c>
      <c r="G114" s="76">
        <f t="shared" si="7"/>
        <v>18.06683357820389</v>
      </c>
    </row>
    <row r="115" spans="1:7" s="4" customFormat="1" ht="18.75">
      <c r="A115" s="14">
        <v>110201</v>
      </c>
      <c r="B115" s="8" t="s">
        <v>202</v>
      </c>
      <c r="C115" s="77">
        <v>2498986</v>
      </c>
      <c r="D115" s="77">
        <v>2515060</v>
      </c>
      <c r="E115" s="77">
        <v>473051</v>
      </c>
      <c r="F115" s="78">
        <f t="shared" si="6"/>
        <v>18.929717893577635</v>
      </c>
      <c r="G115" s="79">
        <f t="shared" si="7"/>
        <v>18.80873617329209</v>
      </c>
    </row>
    <row r="116" spans="1:7" s="4" customFormat="1" ht="18.75">
      <c r="A116" s="14">
        <v>110202</v>
      </c>
      <c r="B116" s="8" t="s">
        <v>203</v>
      </c>
      <c r="C116" s="77">
        <v>348319</v>
      </c>
      <c r="D116" s="77">
        <v>371746</v>
      </c>
      <c r="E116" s="77">
        <v>56857</v>
      </c>
      <c r="F116" s="78">
        <f t="shared" si="6"/>
        <v>16.323255406681806</v>
      </c>
      <c r="G116" s="79">
        <f t="shared" si="7"/>
        <v>15.294582860340125</v>
      </c>
    </row>
    <row r="117" spans="1:7" s="4" customFormat="1" ht="37.5">
      <c r="A117" s="14">
        <v>110204</v>
      </c>
      <c r="B117" s="8" t="s">
        <v>204</v>
      </c>
      <c r="C117" s="77">
        <v>5370726</v>
      </c>
      <c r="D117" s="77">
        <v>5420604</v>
      </c>
      <c r="E117" s="77">
        <v>909742</v>
      </c>
      <c r="F117" s="78">
        <f t="shared" si="6"/>
        <v>16.93890174252047</v>
      </c>
      <c r="G117" s="79">
        <f t="shared" si="7"/>
        <v>16.783037462245904</v>
      </c>
    </row>
    <row r="118" spans="1:7" s="4" customFormat="1" ht="18.75">
      <c r="A118" s="14">
        <v>110205</v>
      </c>
      <c r="B118" s="8" t="s">
        <v>205</v>
      </c>
      <c r="C118" s="77">
        <v>2938358</v>
      </c>
      <c r="D118" s="77">
        <v>2958560</v>
      </c>
      <c r="E118" s="77">
        <v>627390</v>
      </c>
      <c r="F118" s="78">
        <f t="shared" si="6"/>
        <v>21.35172092713005</v>
      </c>
      <c r="G118" s="79">
        <f t="shared" si="7"/>
        <v>21.205924503812664</v>
      </c>
    </row>
    <row r="119" spans="1:7" s="4" customFormat="1" ht="18.75">
      <c r="A119" s="14">
        <v>110502</v>
      </c>
      <c r="B119" s="8" t="s">
        <v>206</v>
      </c>
      <c r="C119" s="77">
        <v>504282</v>
      </c>
      <c r="D119" s="77">
        <v>547074</v>
      </c>
      <c r="E119" s="77">
        <v>67203</v>
      </c>
      <c r="F119" s="78">
        <f t="shared" si="6"/>
        <v>13.326472092995585</v>
      </c>
      <c r="G119" s="79">
        <f t="shared" si="7"/>
        <v>12.284078570723523</v>
      </c>
    </row>
    <row r="120" spans="1:7" s="4" customFormat="1" ht="18.75">
      <c r="A120" s="6" t="s">
        <v>252</v>
      </c>
      <c r="B120" s="7" t="s">
        <v>253</v>
      </c>
      <c r="C120" s="48">
        <f>C121</f>
        <v>100000</v>
      </c>
      <c r="D120" s="48">
        <f>D121</f>
        <v>100000</v>
      </c>
      <c r="E120" s="48">
        <f>E121</f>
        <v>50000</v>
      </c>
      <c r="F120" s="78">
        <f t="shared" si="6"/>
        <v>50</v>
      </c>
      <c r="G120" s="79">
        <f t="shared" si="7"/>
        <v>50</v>
      </c>
    </row>
    <row r="121" spans="1:7" s="4" customFormat="1" ht="18.75">
      <c r="A121" s="14" t="s">
        <v>254</v>
      </c>
      <c r="B121" s="8" t="s">
        <v>255</v>
      </c>
      <c r="C121" s="77">
        <v>100000</v>
      </c>
      <c r="D121" s="77">
        <v>100000</v>
      </c>
      <c r="E121" s="77">
        <v>50000</v>
      </c>
      <c r="F121" s="78">
        <f t="shared" si="6"/>
        <v>50</v>
      </c>
      <c r="G121" s="79">
        <f t="shared" si="7"/>
        <v>50</v>
      </c>
    </row>
    <row r="122" spans="1:7" s="4" customFormat="1" ht="18.75">
      <c r="A122" s="13" t="s">
        <v>136</v>
      </c>
      <c r="B122" s="7" t="s">
        <v>137</v>
      </c>
      <c r="C122" s="48">
        <f>C123+C125+C126+C127+C128+C124</f>
        <v>1494900</v>
      </c>
      <c r="D122" s="48">
        <f>D123+D125+D126+D127+D128+D124</f>
        <v>1503656</v>
      </c>
      <c r="E122" s="48">
        <f>E123+E125+E126+E127+E128+E124</f>
        <v>242371</v>
      </c>
      <c r="F122" s="75">
        <f t="shared" si="6"/>
        <v>16.21319151782728</v>
      </c>
      <c r="G122" s="76">
        <f t="shared" si="7"/>
        <v>16.118779827300926</v>
      </c>
    </row>
    <row r="123" spans="1:7" s="4" customFormat="1" ht="18.75">
      <c r="A123" s="14">
        <v>130102</v>
      </c>
      <c r="B123" s="8" t="s">
        <v>207</v>
      </c>
      <c r="C123" s="77">
        <v>51000</v>
      </c>
      <c r="D123" s="77">
        <v>51000</v>
      </c>
      <c r="E123" s="77">
        <v>0</v>
      </c>
      <c r="F123" s="78">
        <f t="shared" si="6"/>
        <v>0</v>
      </c>
      <c r="G123" s="79">
        <f t="shared" si="7"/>
        <v>0</v>
      </c>
    </row>
    <row r="124" spans="1:7" s="4" customFormat="1" ht="37.5">
      <c r="A124" s="14">
        <v>130106</v>
      </c>
      <c r="B124" s="8" t="s">
        <v>241</v>
      </c>
      <c r="C124" s="77">
        <v>23000</v>
      </c>
      <c r="D124" s="77">
        <v>23000</v>
      </c>
      <c r="E124" s="77">
        <v>0</v>
      </c>
      <c r="F124" s="78">
        <f t="shared" si="6"/>
        <v>0</v>
      </c>
      <c r="G124" s="79">
        <f t="shared" si="7"/>
        <v>0</v>
      </c>
    </row>
    <row r="125" spans="1:7" s="4" customFormat="1" ht="37.5">
      <c r="A125" s="14">
        <v>130107</v>
      </c>
      <c r="B125" s="8" t="s">
        <v>208</v>
      </c>
      <c r="C125" s="77">
        <v>1250000</v>
      </c>
      <c r="D125" s="77">
        <v>1258756</v>
      </c>
      <c r="E125" s="77">
        <v>229972</v>
      </c>
      <c r="F125" s="78">
        <f t="shared" si="6"/>
        <v>18.39776</v>
      </c>
      <c r="G125" s="79">
        <f t="shared" si="7"/>
        <v>18.269783818309506</v>
      </c>
    </row>
    <row r="126" spans="1:7" s="4" customFormat="1" ht="18.75">
      <c r="A126" s="14">
        <v>130112</v>
      </c>
      <c r="B126" s="8" t="s">
        <v>157</v>
      </c>
      <c r="C126" s="77">
        <v>90000</v>
      </c>
      <c r="D126" s="77">
        <v>90000</v>
      </c>
      <c r="E126" s="77">
        <v>0</v>
      </c>
      <c r="F126" s="78">
        <f t="shared" si="6"/>
        <v>0</v>
      </c>
      <c r="G126" s="79">
        <f t="shared" si="7"/>
        <v>0</v>
      </c>
    </row>
    <row r="127" spans="1:7" s="4" customFormat="1" ht="56.25">
      <c r="A127" s="14">
        <v>130201</v>
      </c>
      <c r="B127" s="8" t="s">
        <v>209</v>
      </c>
      <c r="C127" s="77">
        <v>25000</v>
      </c>
      <c r="D127" s="77">
        <v>25000</v>
      </c>
      <c r="E127" s="77">
        <v>0</v>
      </c>
      <c r="F127" s="78">
        <f t="shared" si="6"/>
        <v>0</v>
      </c>
      <c r="G127" s="79">
        <f t="shared" si="7"/>
        <v>0</v>
      </c>
    </row>
    <row r="128" spans="1:7" s="4" customFormat="1" ht="37.5">
      <c r="A128" s="14">
        <v>130204</v>
      </c>
      <c r="B128" s="8" t="s">
        <v>210</v>
      </c>
      <c r="C128" s="77">
        <v>55900</v>
      </c>
      <c r="D128" s="77">
        <v>55900</v>
      </c>
      <c r="E128" s="77">
        <v>12399</v>
      </c>
      <c r="F128" s="78">
        <f>E128*100/C128</f>
        <v>22.18067978533095</v>
      </c>
      <c r="G128" s="79">
        <f t="shared" si="7"/>
        <v>22.18067978533095</v>
      </c>
    </row>
    <row r="129" spans="1:7" s="4" customFormat="1" ht="18.75" hidden="1">
      <c r="A129" s="13" t="s">
        <v>138</v>
      </c>
      <c r="B129" s="7" t="s">
        <v>139</v>
      </c>
      <c r="C129" s="48"/>
      <c r="D129" s="48"/>
      <c r="E129" s="48"/>
      <c r="F129" s="78"/>
      <c r="G129" s="79"/>
    </row>
    <row r="130" spans="1:7" s="4" customFormat="1" ht="37.5" hidden="1">
      <c r="A130" s="14" t="s">
        <v>140</v>
      </c>
      <c r="B130" s="8" t="s">
        <v>141</v>
      </c>
      <c r="C130" s="36"/>
      <c r="D130" s="36"/>
      <c r="E130" s="36"/>
      <c r="F130" s="78"/>
      <c r="G130" s="79"/>
    </row>
    <row r="131" spans="1:7" s="4" customFormat="1" ht="37.5" hidden="1">
      <c r="A131" s="13">
        <v>160000</v>
      </c>
      <c r="B131" s="7" t="s">
        <v>163</v>
      </c>
      <c r="C131" s="48">
        <f>C132</f>
        <v>0</v>
      </c>
      <c r="D131" s="48">
        <f>D132</f>
        <v>0</v>
      </c>
      <c r="E131" s="48">
        <f>E132</f>
        <v>0</v>
      </c>
      <c r="F131" s="75" t="e">
        <f t="shared" si="6"/>
        <v>#DIV/0!</v>
      </c>
      <c r="G131" s="76" t="e">
        <f t="shared" si="7"/>
        <v>#DIV/0!</v>
      </c>
    </row>
    <row r="132" spans="1:7" s="4" customFormat="1" ht="18.75" hidden="1">
      <c r="A132" s="14">
        <v>160101</v>
      </c>
      <c r="B132" s="8" t="s">
        <v>211</v>
      </c>
      <c r="C132" s="77"/>
      <c r="D132" s="77"/>
      <c r="E132" s="77">
        <v>0</v>
      </c>
      <c r="F132" s="78" t="e">
        <f t="shared" si="6"/>
        <v>#DIV/0!</v>
      </c>
      <c r="G132" s="79" t="e">
        <f t="shared" si="7"/>
        <v>#DIV/0!</v>
      </c>
    </row>
    <row r="133" spans="1:7" s="4" customFormat="1" ht="37.5">
      <c r="A133" s="13" t="s">
        <v>142</v>
      </c>
      <c r="B133" s="7" t="s">
        <v>143</v>
      </c>
      <c r="C133" s="48">
        <f>C134+C135</f>
        <v>1368788</v>
      </c>
      <c r="D133" s="48">
        <f>D134+D135</f>
        <v>1368788</v>
      </c>
      <c r="E133" s="48">
        <f>E134+E135</f>
        <v>208090</v>
      </c>
      <c r="F133" s="75">
        <f t="shared" si="6"/>
        <v>15.20250031414653</v>
      </c>
      <c r="G133" s="76">
        <f t="shared" si="7"/>
        <v>15.20250031414653</v>
      </c>
    </row>
    <row r="134" spans="1:7" s="4" customFormat="1" ht="56.25">
      <c r="A134" s="14" t="s">
        <v>144</v>
      </c>
      <c r="B134" s="8" t="s">
        <v>145</v>
      </c>
      <c r="C134" s="77">
        <v>1333288</v>
      </c>
      <c r="D134" s="77">
        <v>1333288</v>
      </c>
      <c r="E134" s="77">
        <v>207479</v>
      </c>
      <c r="F134" s="78">
        <f t="shared" si="6"/>
        <v>15.56145408943904</v>
      </c>
      <c r="G134" s="79">
        <f t="shared" si="7"/>
        <v>15.56145408943904</v>
      </c>
    </row>
    <row r="135" spans="1:7" s="4" customFormat="1" ht="37.5">
      <c r="A135" s="14" t="s">
        <v>146</v>
      </c>
      <c r="B135" s="8" t="s">
        <v>147</v>
      </c>
      <c r="C135" s="77">
        <v>35500</v>
      </c>
      <c r="D135" s="77">
        <v>35500</v>
      </c>
      <c r="E135" s="77">
        <v>611</v>
      </c>
      <c r="F135" s="78">
        <f t="shared" si="6"/>
        <v>1.7211267605633802</v>
      </c>
      <c r="G135" s="79">
        <f t="shared" si="7"/>
        <v>1.7211267605633802</v>
      </c>
    </row>
    <row r="136" spans="1:7" s="4" customFormat="1" ht="18.75" hidden="1">
      <c r="A136" s="13" t="s">
        <v>148</v>
      </c>
      <c r="B136" s="7" t="s">
        <v>149</v>
      </c>
      <c r="C136" s="48"/>
      <c r="D136" s="48"/>
      <c r="E136" s="48"/>
      <c r="F136" s="78" t="e">
        <f t="shared" si="6"/>
        <v>#DIV/0!</v>
      </c>
      <c r="G136" s="76"/>
    </row>
    <row r="137" spans="1:7" s="4" customFormat="1" ht="18.75" hidden="1">
      <c r="A137" s="14" t="s">
        <v>150</v>
      </c>
      <c r="B137" s="8" t="s">
        <v>151</v>
      </c>
      <c r="C137" s="36"/>
      <c r="D137" s="36"/>
      <c r="E137" s="36"/>
      <c r="F137" s="78" t="e">
        <f aca="true" t="shared" si="8" ref="F137:F145">E137*100/C137</f>
        <v>#DIV/0!</v>
      </c>
      <c r="G137" s="79"/>
    </row>
    <row r="138" spans="1:7" s="4" customFormat="1" ht="37.5">
      <c r="A138" s="13">
        <v>210000</v>
      </c>
      <c r="B138" s="7" t="s">
        <v>214</v>
      </c>
      <c r="C138" s="48">
        <f>C139</f>
        <v>7011</v>
      </c>
      <c r="D138" s="48">
        <f>D139</f>
        <v>7035</v>
      </c>
      <c r="E138" s="48">
        <f>E139</f>
        <v>7000</v>
      </c>
      <c r="F138" s="75">
        <f t="shared" si="8"/>
        <v>99.84310369419484</v>
      </c>
      <c r="G138" s="76">
        <f t="shared" si="7"/>
        <v>99.50248756218906</v>
      </c>
    </row>
    <row r="139" spans="1:7" s="4" customFormat="1" ht="37.5">
      <c r="A139" s="14">
        <v>210105</v>
      </c>
      <c r="B139" s="8" t="s">
        <v>212</v>
      </c>
      <c r="C139" s="77">
        <v>7011</v>
      </c>
      <c r="D139" s="77">
        <v>7035</v>
      </c>
      <c r="E139" s="77">
        <v>7000</v>
      </c>
      <c r="F139" s="78">
        <f t="shared" si="8"/>
        <v>99.84310369419484</v>
      </c>
      <c r="G139" s="79">
        <f>E139*100/D139</f>
        <v>99.50248756218906</v>
      </c>
    </row>
    <row r="140" spans="1:7" s="4" customFormat="1" ht="18.75">
      <c r="A140" s="13" t="s">
        <v>152</v>
      </c>
      <c r="B140" s="7" t="s">
        <v>153</v>
      </c>
      <c r="C140" s="48">
        <f>C141+C142+C143+C144+C147+C148+C150+C151+C153</f>
        <v>19448333</v>
      </c>
      <c r="D140" s="48">
        <f>D141+D142+D143+D144+D147+D148+D150+D151+D153</f>
        <v>20364359</v>
      </c>
      <c r="E140" s="48">
        <f>E141+E142+E143+E144+E147+E148+E150+E151+E153</f>
        <v>4459595</v>
      </c>
      <c r="F140" s="75">
        <f t="shared" si="8"/>
        <v>22.9304742982342</v>
      </c>
      <c r="G140" s="76">
        <f>E140*100/D140</f>
        <v>21.89901975308921</v>
      </c>
    </row>
    <row r="141" spans="1:7" s="4" customFormat="1" ht="18.75">
      <c r="A141" s="14" t="s">
        <v>154</v>
      </c>
      <c r="B141" s="8" t="s">
        <v>155</v>
      </c>
      <c r="C141" s="77">
        <v>144000</v>
      </c>
      <c r="D141" s="77">
        <v>144000</v>
      </c>
      <c r="E141" s="77"/>
      <c r="F141" s="78">
        <f t="shared" si="8"/>
        <v>0</v>
      </c>
      <c r="G141" s="79">
        <f>E141*100/D141</f>
        <v>0</v>
      </c>
    </row>
    <row r="142" spans="1:7" s="4" customFormat="1" ht="66" customHeight="1">
      <c r="A142" s="64">
        <v>250203</v>
      </c>
      <c r="B142" s="65" t="s">
        <v>237</v>
      </c>
      <c r="C142" s="77">
        <v>4450</v>
      </c>
      <c r="D142" s="77">
        <v>4450</v>
      </c>
      <c r="E142" s="77">
        <v>0</v>
      </c>
      <c r="F142" s="75">
        <f t="shared" si="8"/>
        <v>0</v>
      </c>
      <c r="G142" s="76">
        <f>E142*100/D142</f>
        <v>0</v>
      </c>
    </row>
    <row r="143" spans="1:7" s="4" customFormat="1" ht="86.25" customHeight="1">
      <c r="A143" s="14" t="s">
        <v>230</v>
      </c>
      <c r="B143" s="8" t="s">
        <v>231</v>
      </c>
      <c r="C143" s="77">
        <v>6149882</v>
      </c>
      <c r="D143" s="77">
        <v>6149882</v>
      </c>
      <c r="E143" s="77">
        <v>1422163</v>
      </c>
      <c r="F143" s="78">
        <f t="shared" si="8"/>
        <v>23.12504532607292</v>
      </c>
      <c r="G143" s="79">
        <f aca="true" t="shared" si="9" ref="G143:G150">E143*100/D143</f>
        <v>23.12504532607292</v>
      </c>
    </row>
    <row r="144" spans="1:7" s="4" customFormat="1" ht="66.75" customHeight="1">
      <c r="A144" s="14" t="s">
        <v>232</v>
      </c>
      <c r="B144" s="8" t="s">
        <v>233</v>
      </c>
      <c r="C144" s="77">
        <v>10989821</v>
      </c>
      <c r="D144" s="77">
        <v>10989821</v>
      </c>
      <c r="E144" s="77">
        <v>2749727</v>
      </c>
      <c r="F144" s="78">
        <f t="shared" si="8"/>
        <v>25.02067140129034</v>
      </c>
      <c r="G144" s="79">
        <f t="shared" si="9"/>
        <v>25.02067140129034</v>
      </c>
    </row>
    <row r="145" spans="1:7" s="4" customFormat="1" ht="63" customHeight="1" hidden="1">
      <c r="A145" s="14">
        <v>250313</v>
      </c>
      <c r="B145" s="8" t="s">
        <v>24</v>
      </c>
      <c r="C145" s="77"/>
      <c r="D145" s="77"/>
      <c r="E145" s="77">
        <v>0</v>
      </c>
      <c r="F145" s="78" t="e">
        <f t="shared" si="8"/>
        <v>#DIV/0!</v>
      </c>
      <c r="G145" s="79" t="e">
        <f t="shared" si="9"/>
        <v>#DIV/0!</v>
      </c>
    </row>
    <row r="146" spans="1:7" s="4" customFormat="1" ht="38.25" customHeight="1" hidden="1">
      <c r="A146" s="14">
        <v>250315</v>
      </c>
      <c r="B146" s="8" t="s">
        <v>236</v>
      </c>
      <c r="C146" s="77"/>
      <c r="D146" s="77"/>
      <c r="E146" s="77"/>
      <c r="F146" s="78"/>
      <c r="G146" s="79" t="e">
        <f t="shared" si="9"/>
        <v>#DIV/0!</v>
      </c>
    </row>
    <row r="147" spans="1:7" s="4" customFormat="1" ht="38.25" customHeight="1">
      <c r="A147" s="14">
        <v>250313</v>
      </c>
      <c r="B147" s="8" t="s">
        <v>24</v>
      </c>
      <c r="C147" s="77">
        <v>395000</v>
      </c>
      <c r="D147" s="77">
        <v>395000</v>
      </c>
      <c r="E147" s="77"/>
      <c r="F147" s="78"/>
      <c r="G147" s="79"/>
    </row>
    <row r="148" spans="1:7" s="4" customFormat="1" ht="71.25" customHeight="1">
      <c r="A148" s="14" t="s">
        <v>234</v>
      </c>
      <c r="B148" s="8" t="s">
        <v>50</v>
      </c>
      <c r="C148" s="77">
        <v>1021459</v>
      </c>
      <c r="D148" s="77">
        <v>1021459</v>
      </c>
      <c r="E148" s="77">
        <v>194185</v>
      </c>
      <c r="F148" s="78">
        <f>E148*100/C148</f>
        <v>19.010552552770108</v>
      </c>
      <c r="G148" s="79">
        <f t="shared" si="9"/>
        <v>19.010552552770108</v>
      </c>
    </row>
    <row r="149" spans="1:7" s="4" customFormat="1" ht="67.5" customHeight="1" hidden="1">
      <c r="A149" s="14">
        <v>250353</v>
      </c>
      <c r="B149" s="8" t="s">
        <v>185</v>
      </c>
      <c r="C149" s="77"/>
      <c r="D149" s="77"/>
      <c r="E149" s="77">
        <v>0</v>
      </c>
      <c r="F149" s="78" t="e">
        <f>E149*100/C149</f>
        <v>#DIV/0!</v>
      </c>
      <c r="G149" s="79" t="e">
        <f t="shared" si="9"/>
        <v>#DIV/0!</v>
      </c>
    </row>
    <row r="150" spans="1:7" s="4" customFormat="1" ht="47.25" customHeight="1">
      <c r="A150" s="14" t="s">
        <v>235</v>
      </c>
      <c r="B150" s="8" t="s">
        <v>2</v>
      </c>
      <c r="C150" s="77">
        <v>264330</v>
      </c>
      <c r="D150" s="77">
        <v>321788</v>
      </c>
      <c r="E150" s="77">
        <v>57458</v>
      </c>
      <c r="F150" s="78"/>
      <c r="G150" s="79">
        <f t="shared" si="9"/>
        <v>17.85585540790831</v>
      </c>
    </row>
    <row r="151" spans="1:7" s="4" customFormat="1" ht="37.5">
      <c r="A151" s="15">
        <v>250403</v>
      </c>
      <c r="B151" s="9" t="s">
        <v>213</v>
      </c>
      <c r="C151" s="77">
        <v>0</v>
      </c>
      <c r="D151" s="77">
        <v>171575</v>
      </c>
      <c r="E151" s="77">
        <v>2000</v>
      </c>
      <c r="F151" s="78"/>
      <c r="G151" s="79">
        <f>E151*100/D151</f>
        <v>1.1656709893632522</v>
      </c>
    </row>
    <row r="152" spans="1:7" s="4" customFormat="1" ht="37.5" hidden="1">
      <c r="A152" s="15">
        <v>250344</v>
      </c>
      <c r="B152" s="9" t="s">
        <v>229</v>
      </c>
      <c r="C152" s="77">
        <v>479391</v>
      </c>
      <c r="D152" s="77">
        <v>1166384</v>
      </c>
      <c r="E152" s="77">
        <v>34061.84</v>
      </c>
      <c r="F152" s="78"/>
      <c r="G152" s="79">
        <f>E152*100/D152</f>
        <v>2.9202938311910995</v>
      </c>
    </row>
    <row r="153" spans="1:7" s="4" customFormat="1" ht="19.5" thickBot="1">
      <c r="A153" s="15" t="s">
        <v>156</v>
      </c>
      <c r="B153" s="9" t="s">
        <v>157</v>
      </c>
      <c r="C153" s="77">
        <v>479391</v>
      </c>
      <c r="D153" s="77">
        <v>1166384</v>
      </c>
      <c r="E153" s="77">
        <v>34062</v>
      </c>
      <c r="F153" s="78">
        <f>E153*100/C153</f>
        <v>7.105264804720989</v>
      </c>
      <c r="G153" s="79">
        <f>E153*100/D153</f>
        <v>2.920307548800395</v>
      </c>
    </row>
    <row r="154" spans="1:7" s="4" customFormat="1" ht="19.5" thickBot="1">
      <c r="A154" s="10" t="s">
        <v>3</v>
      </c>
      <c r="B154" s="11" t="s">
        <v>158</v>
      </c>
      <c r="C154" s="38">
        <f>C54+C56+C58+C70+C73+C111+C114+C120+C122+C133+C138+C140</f>
        <v>278746040</v>
      </c>
      <c r="D154" s="38">
        <f>D54+D56+D58+D70+D73+D111+D114+D120+D122+D133+D138+D140</f>
        <v>280863161</v>
      </c>
      <c r="E154" s="38">
        <f>E54+E56+E58+E70+E73+E111+E114+E120+E122+E133+E138+E140</f>
        <v>61414650</v>
      </c>
      <c r="F154" s="80">
        <f>E154*100/C154</f>
        <v>22.032474434435017</v>
      </c>
      <c r="G154" s="81">
        <f>E154*100/D154</f>
        <v>21.866395643108213</v>
      </c>
    </row>
    <row r="155" spans="1:9" ht="19.5" thickBot="1">
      <c r="A155" s="89" t="s">
        <v>33</v>
      </c>
      <c r="B155" s="90"/>
      <c r="C155" s="90"/>
      <c r="D155" s="90"/>
      <c r="E155" s="90"/>
      <c r="F155" s="90"/>
      <c r="G155" s="91"/>
      <c r="H155" s="84"/>
      <c r="I155" s="84"/>
    </row>
    <row r="156" spans="1:7" ht="18.75">
      <c r="A156" s="24">
        <v>12030000</v>
      </c>
      <c r="B156" s="17" t="s">
        <v>51</v>
      </c>
      <c r="C156" s="33">
        <v>833200</v>
      </c>
      <c r="D156" s="33">
        <v>833200</v>
      </c>
      <c r="E156" s="33">
        <v>47808</v>
      </c>
      <c r="F156" s="44">
        <f aca="true" t="shared" si="10" ref="F156:F162">E156/C156*100</f>
        <v>5.737878060489678</v>
      </c>
      <c r="G156" s="37">
        <f aca="true" t="shared" si="11" ref="G156:G162">E156/D156*100</f>
        <v>5.737878060489678</v>
      </c>
    </row>
    <row r="157" spans="1:7" ht="37.5">
      <c r="A157" s="24">
        <v>18010000</v>
      </c>
      <c r="B157" s="17" t="s">
        <v>242</v>
      </c>
      <c r="C157" s="33">
        <v>45000</v>
      </c>
      <c r="D157" s="33">
        <v>45000</v>
      </c>
      <c r="E157" s="33">
        <v>5492</v>
      </c>
      <c r="F157" s="44">
        <f t="shared" si="10"/>
        <v>12.204444444444444</v>
      </c>
      <c r="G157" s="37">
        <f t="shared" si="11"/>
        <v>12.204444444444444</v>
      </c>
    </row>
    <row r="158" spans="1:7" ht="72" customHeight="1">
      <c r="A158" s="24">
        <v>18041500</v>
      </c>
      <c r="B158" s="17" t="s">
        <v>52</v>
      </c>
      <c r="C158" s="33">
        <v>338296</v>
      </c>
      <c r="D158" s="33">
        <v>338296</v>
      </c>
      <c r="E158" s="33">
        <v>83426</v>
      </c>
      <c r="F158" s="44">
        <f t="shared" si="10"/>
        <v>24.660652209899023</v>
      </c>
      <c r="G158" s="37">
        <f t="shared" si="11"/>
        <v>24.660652209899023</v>
      </c>
    </row>
    <row r="159" spans="1:7" ht="18.75">
      <c r="A159" s="24">
        <v>18050000</v>
      </c>
      <c r="B159" s="17" t="s">
        <v>13</v>
      </c>
      <c r="C159" s="33">
        <v>12325000</v>
      </c>
      <c r="D159" s="33">
        <v>12325000</v>
      </c>
      <c r="E159" s="33">
        <v>3493151</v>
      </c>
      <c r="F159" s="44">
        <f t="shared" si="10"/>
        <v>28.341995943204868</v>
      </c>
      <c r="G159" s="37">
        <f t="shared" si="11"/>
        <v>28.341995943204868</v>
      </c>
    </row>
    <row r="160" spans="1:7" ht="18.75">
      <c r="A160" s="24">
        <v>19010000</v>
      </c>
      <c r="B160" s="17" t="s">
        <v>53</v>
      </c>
      <c r="C160" s="33">
        <v>584950</v>
      </c>
      <c r="D160" s="33">
        <v>584950</v>
      </c>
      <c r="E160" s="33">
        <v>116001</v>
      </c>
      <c r="F160" s="44">
        <f t="shared" si="10"/>
        <v>19.83092572014702</v>
      </c>
      <c r="G160" s="37">
        <f t="shared" si="11"/>
        <v>19.83092572014702</v>
      </c>
    </row>
    <row r="161" spans="1:7" ht="37.5">
      <c r="A161" s="18">
        <v>21110000</v>
      </c>
      <c r="B161" s="19" t="s">
        <v>34</v>
      </c>
      <c r="C161" s="36">
        <v>150000</v>
      </c>
      <c r="D161" s="36">
        <v>150000</v>
      </c>
      <c r="E161" s="36">
        <v>88644</v>
      </c>
      <c r="F161" s="44">
        <f t="shared" si="10"/>
        <v>59.096000000000004</v>
      </c>
      <c r="G161" s="37">
        <f t="shared" si="11"/>
        <v>59.096000000000004</v>
      </c>
    </row>
    <row r="162" spans="1:7" ht="54.75" customHeight="1">
      <c r="A162" s="18">
        <v>24062100</v>
      </c>
      <c r="B162" s="19" t="s">
        <v>54</v>
      </c>
      <c r="C162" s="36">
        <v>2000</v>
      </c>
      <c r="D162" s="36">
        <v>2000</v>
      </c>
      <c r="E162" s="36">
        <v>10535</v>
      </c>
      <c r="F162" s="44">
        <f t="shared" si="10"/>
        <v>526.75</v>
      </c>
      <c r="G162" s="37">
        <f t="shared" si="11"/>
        <v>526.75</v>
      </c>
    </row>
    <row r="163" spans="1:7" ht="37.5" hidden="1">
      <c r="A163" s="18">
        <v>24170000</v>
      </c>
      <c r="B163" s="19" t="s">
        <v>187</v>
      </c>
      <c r="C163" s="36"/>
      <c r="D163" s="36"/>
      <c r="E163" s="36"/>
      <c r="F163" s="44"/>
      <c r="G163" s="37"/>
    </row>
    <row r="164" spans="1:7" ht="18.75">
      <c r="A164" s="18">
        <v>25000000</v>
      </c>
      <c r="B164" s="19" t="s">
        <v>35</v>
      </c>
      <c r="C164" s="36">
        <v>1652573</v>
      </c>
      <c r="D164" s="36">
        <v>1652573</v>
      </c>
      <c r="E164" s="36">
        <v>1034302</v>
      </c>
      <c r="F164" s="44">
        <f aca="true" t="shared" si="12" ref="F164:F170">E164/C164*100</f>
        <v>62.58737132943598</v>
      </c>
      <c r="G164" s="37">
        <f>E164/D164*100</f>
        <v>62.58737132943598</v>
      </c>
    </row>
    <row r="165" spans="1:7" ht="18.75">
      <c r="A165" s="18">
        <v>50110000</v>
      </c>
      <c r="B165" s="19" t="s">
        <v>36</v>
      </c>
      <c r="C165" s="36">
        <v>287936</v>
      </c>
      <c r="D165" s="36">
        <v>287936</v>
      </c>
      <c r="E165" s="36">
        <v>41268</v>
      </c>
      <c r="F165" s="44">
        <f t="shared" si="12"/>
        <v>14.332351633696378</v>
      </c>
      <c r="G165" s="37">
        <f>E165/D165*100</f>
        <v>14.332351633696378</v>
      </c>
    </row>
    <row r="166" spans="1:7" ht="37.5">
      <c r="A166" s="29">
        <v>31030000</v>
      </c>
      <c r="B166" s="30" t="s">
        <v>188</v>
      </c>
      <c r="C166" s="51"/>
      <c r="D166" s="51"/>
      <c r="E166" s="51">
        <v>6</v>
      </c>
      <c r="F166" s="54"/>
      <c r="G166" s="52"/>
    </row>
    <row r="167" spans="1:7" ht="19.5" thickBot="1">
      <c r="A167" s="29">
        <v>33010000</v>
      </c>
      <c r="B167" s="30" t="s">
        <v>37</v>
      </c>
      <c r="C167" s="51">
        <v>1564900</v>
      </c>
      <c r="D167" s="51">
        <v>1564900</v>
      </c>
      <c r="E167" s="51">
        <v>1342446</v>
      </c>
      <c r="F167" s="54">
        <f t="shared" si="12"/>
        <v>85.78477858010096</v>
      </c>
      <c r="G167" s="52">
        <f aca="true" t="shared" si="13" ref="G167:G174">E167/D167*100</f>
        <v>85.78477858010096</v>
      </c>
    </row>
    <row r="168" spans="1:7" ht="19.5" thickBot="1">
      <c r="A168" s="20"/>
      <c r="B168" s="21" t="s">
        <v>38</v>
      </c>
      <c r="C168" s="38">
        <f>SUM(C156:C167)</f>
        <v>17783855</v>
      </c>
      <c r="D168" s="38">
        <f>SUM(D156:D167)</f>
        <v>17783855</v>
      </c>
      <c r="E168" s="38">
        <f>SUM(E156:E167)</f>
        <v>6263079</v>
      </c>
      <c r="F168" s="39">
        <f t="shared" si="12"/>
        <v>35.21778039688245</v>
      </c>
      <c r="G168" s="40">
        <f t="shared" si="13"/>
        <v>35.21778039688245</v>
      </c>
    </row>
    <row r="169" spans="1:7" ht="19.5" hidden="1" thickBot="1">
      <c r="A169" s="24">
        <v>41030400</v>
      </c>
      <c r="B169" s="17" t="s">
        <v>39</v>
      </c>
      <c r="C169" s="33"/>
      <c r="D169" s="33"/>
      <c r="E169" s="33"/>
      <c r="F169" s="39"/>
      <c r="G169" s="40"/>
    </row>
    <row r="170" spans="1:7" ht="65.25" customHeight="1">
      <c r="A170" s="24">
        <v>41034400</v>
      </c>
      <c r="B170" s="19" t="s">
        <v>189</v>
      </c>
      <c r="C170" s="33">
        <v>2205100</v>
      </c>
      <c r="D170" s="33">
        <v>2205100</v>
      </c>
      <c r="E170" s="33">
        <v>381687</v>
      </c>
      <c r="F170" s="54">
        <f t="shared" si="12"/>
        <v>17.30928302571312</v>
      </c>
      <c r="G170" s="55">
        <f t="shared" si="13"/>
        <v>17.30928302571312</v>
      </c>
    </row>
    <row r="171" spans="1:7" ht="19.5" thickBot="1">
      <c r="A171" s="18">
        <v>41035000</v>
      </c>
      <c r="B171" s="19" t="s">
        <v>2</v>
      </c>
      <c r="C171" s="36">
        <v>310000</v>
      </c>
      <c r="D171" s="36">
        <v>461021</v>
      </c>
      <c r="E171" s="36">
        <v>241021</v>
      </c>
      <c r="F171" s="44"/>
      <c r="G171" s="50">
        <f t="shared" si="13"/>
        <v>52.279831070601986</v>
      </c>
    </row>
    <row r="172" spans="1:7" ht="19.5" hidden="1" thickBot="1">
      <c r="A172" s="29"/>
      <c r="B172" s="30"/>
      <c r="C172" s="51"/>
      <c r="D172" s="51"/>
      <c r="E172" s="51"/>
      <c r="F172" s="44"/>
      <c r="G172" s="56"/>
    </row>
    <row r="173" spans="1:7" ht="18.75" customHeight="1">
      <c r="A173" s="92" t="s">
        <v>40</v>
      </c>
      <c r="B173" s="93"/>
      <c r="C173" s="57">
        <f>C168+C169+C170+C171</f>
        <v>20298955</v>
      </c>
      <c r="D173" s="57">
        <f>D168+D169+D170+D171</f>
        <v>20449976</v>
      </c>
      <c r="E173" s="57">
        <f>E168+E170+E171</f>
        <v>6885787</v>
      </c>
      <c r="F173" s="58">
        <f>E173/C173*100</f>
        <v>33.9218792297436</v>
      </c>
      <c r="G173" s="59">
        <f t="shared" si="13"/>
        <v>33.671369589871404</v>
      </c>
    </row>
    <row r="174" spans="1:7" ht="19.5" customHeight="1" thickBot="1">
      <c r="A174" s="94" t="s">
        <v>41</v>
      </c>
      <c r="B174" s="95"/>
      <c r="C174" s="60">
        <f>C167+C159+C166+C163+C157</f>
        <v>13934900</v>
      </c>
      <c r="D174" s="60">
        <f>D167+D159+D166+D163+D157</f>
        <v>13934900</v>
      </c>
      <c r="E174" s="60">
        <f>E167+E159+E166+E163+E157</f>
        <v>4841095</v>
      </c>
      <c r="F174" s="61">
        <f>E174/C174*100</f>
        <v>34.7407946953333</v>
      </c>
      <c r="G174" s="62">
        <f t="shared" si="13"/>
        <v>34.7407946953333</v>
      </c>
    </row>
    <row r="175" spans="1:7" ht="19.5" thickBot="1">
      <c r="A175" s="89" t="s">
        <v>159</v>
      </c>
      <c r="B175" s="90"/>
      <c r="C175" s="90"/>
      <c r="D175" s="90"/>
      <c r="E175" s="90"/>
      <c r="F175" s="90"/>
      <c r="G175" s="91"/>
    </row>
    <row r="176" spans="1:7" ht="18.75">
      <c r="A176" s="13" t="s">
        <v>57</v>
      </c>
      <c r="B176" s="7" t="s">
        <v>58</v>
      </c>
      <c r="C176" s="48">
        <f>C177</f>
        <v>189802</v>
      </c>
      <c r="D176" s="48">
        <f>D177</f>
        <v>212794</v>
      </c>
      <c r="E176" s="48">
        <f>E177</f>
        <v>0</v>
      </c>
      <c r="F176" s="75">
        <f>E176*100/C176</f>
        <v>0</v>
      </c>
      <c r="G176" s="76">
        <f>E176*100/D176</f>
        <v>0</v>
      </c>
    </row>
    <row r="177" spans="1:7" ht="18.75">
      <c r="A177" s="14">
        <v>10116</v>
      </c>
      <c r="B177" s="8" t="s">
        <v>190</v>
      </c>
      <c r="C177" s="77">
        <v>189802</v>
      </c>
      <c r="D177" s="77">
        <v>212794</v>
      </c>
      <c r="E177" s="77">
        <v>0</v>
      </c>
      <c r="F177" s="78"/>
      <c r="G177" s="79">
        <f aca="true" t="shared" si="14" ref="G177:G223">E177*100/D177</f>
        <v>0</v>
      </c>
    </row>
    <row r="178" spans="1:7" ht="37.5" hidden="1">
      <c r="A178" s="13">
        <v>60000</v>
      </c>
      <c r="B178" s="7" t="s">
        <v>60</v>
      </c>
      <c r="C178" s="48">
        <f>C179</f>
        <v>0</v>
      </c>
      <c r="D178" s="48">
        <f>D179</f>
        <v>0</v>
      </c>
      <c r="E178" s="48">
        <f>E179</f>
        <v>0</v>
      </c>
      <c r="F178" s="75"/>
      <c r="G178" s="76"/>
    </row>
    <row r="179" spans="1:7" ht="18.75" hidden="1">
      <c r="A179" s="14">
        <v>60702</v>
      </c>
      <c r="B179" s="8" t="s">
        <v>191</v>
      </c>
      <c r="C179" s="77"/>
      <c r="D179" s="77"/>
      <c r="E179" s="77">
        <v>0</v>
      </c>
      <c r="F179" s="78"/>
      <c r="G179" s="79"/>
    </row>
    <row r="180" spans="1:7" ht="18.75">
      <c r="A180" s="13" t="s">
        <v>61</v>
      </c>
      <c r="B180" s="7" t="s">
        <v>62</v>
      </c>
      <c r="C180" s="48">
        <f>SUM(C181:C186)</f>
        <v>5218844</v>
      </c>
      <c r="D180" s="48">
        <f>SUM(D181:D186)</f>
        <v>6333300</v>
      </c>
      <c r="E180" s="48">
        <f>SUM(E181:E186)</f>
        <v>691450</v>
      </c>
      <c r="F180" s="75">
        <f>E180*100/C180</f>
        <v>13.249102674845235</v>
      </c>
      <c r="G180" s="76">
        <f t="shared" si="14"/>
        <v>10.917689040468634</v>
      </c>
    </row>
    <row r="181" spans="1:7" ht="18.75">
      <c r="A181" s="14">
        <v>70101</v>
      </c>
      <c r="B181" s="8" t="s">
        <v>192</v>
      </c>
      <c r="C181" s="77">
        <v>3562635</v>
      </c>
      <c r="D181" s="77">
        <v>3585538</v>
      </c>
      <c r="E181" s="77">
        <v>106774</v>
      </c>
      <c r="F181" s="78">
        <f>E181*100/C181</f>
        <v>2.9970513398088774</v>
      </c>
      <c r="G181" s="79">
        <f t="shared" si="14"/>
        <v>2.9779073600670247</v>
      </c>
    </row>
    <row r="182" spans="1:7" ht="56.25">
      <c r="A182" s="14">
        <v>70201</v>
      </c>
      <c r="B182" s="8" t="s">
        <v>216</v>
      </c>
      <c r="C182" s="77">
        <v>1651679</v>
      </c>
      <c r="D182" s="77">
        <v>2734232</v>
      </c>
      <c r="E182" s="77">
        <v>579810</v>
      </c>
      <c r="F182" s="78">
        <f>E182*100/C182</f>
        <v>35.10427873697008</v>
      </c>
      <c r="G182" s="79">
        <f t="shared" si="14"/>
        <v>21.20558899171687</v>
      </c>
    </row>
    <row r="183" spans="1:7" ht="28.5" customHeight="1">
      <c r="A183" s="14">
        <v>70303</v>
      </c>
      <c r="B183" s="8" t="s">
        <v>217</v>
      </c>
      <c r="C183" s="77">
        <v>0</v>
      </c>
      <c r="D183" s="77">
        <v>0</v>
      </c>
      <c r="E183" s="77">
        <v>4866</v>
      </c>
      <c r="F183" s="78"/>
      <c r="G183" s="79"/>
    </row>
    <row r="184" spans="1:7" ht="38.25" customHeight="1">
      <c r="A184" s="14">
        <v>70401</v>
      </c>
      <c r="B184" s="8" t="s">
        <v>238</v>
      </c>
      <c r="C184" s="77">
        <v>0</v>
      </c>
      <c r="D184" s="77">
        <v>0</v>
      </c>
      <c r="E184" s="77">
        <v>0</v>
      </c>
      <c r="F184" s="78"/>
      <c r="G184" s="79"/>
    </row>
    <row r="185" spans="1:7" ht="38.25" customHeight="1">
      <c r="A185" s="14">
        <v>70802</v>
      </c>
      <c r="B185" s="8" t="s">
        <v>196</v>
      </c>
      <c r="C185" s="77">
        <v>0</v>
      </c>
      <c r="D185" s="77">
        <v>9000</v>
      </c>
      <c r="E185" s="77">
        <v>0</v>
      </c>
      <c r="F185" s="78"/>
      <c r="G185" s="79"/>
    </row>
    <row r="186" spans="1:7" ht="18.75">
      <c r="A186" s="14">
        <v>70807</v>
      </c>
      <c r="B186" s="8" t="s">
        <v>200</v>
      </c>
      <c r="C186" s="77">
        <v>4530</v>
      </c>
      <c r="D186" s="77">
        <v>4530</v>
      </c>
      <c r="E186" s="77">
        <v>0</v>
      </c>
      <c r="F186" s="78">
        <f>E186*100/C186</f>
        <v>0</v>
      </c>
      <c r="G186" s="79">
        <f t="shared" si="14"/>
        <v>0</v>
      </c>
    </row>
    <row r="187" spans="1:7" ht="18.75">
      <c r="A187" s="13" t="s">
        <v>63</v>
      </c>
      <c r="B187" s="7" t="s">
        <v>64</v>
      </c>
      <c r="C187" s="48">
        <f>SUM(C188)</f>
        <v>710500</v>
      </c>
      <c r="D187" s="48">
        <f>SUM(D188)</f>
        <v>866904</v>
      </c>
      <c r="E187" s="48">
        <f>SUM(E188)</f>
        <v>84515.69</v>
      </c>
      <c r="F187" s="48">
        <f>SUM(F188)</f>
        <v>11.895241379310345</v>
      </c>
      <c r="G187" s="48">
        <f>SUM(G188)</f>
        <v>9.749140619953305</v>
      </c>
    </row>
    <row r="188" spans="1:7" ht="27" customHeight="1">
      <c r="A188" s="14">
        <v>80800</v>
      </c>
      <c r="B188" s="8" t="s">
        <v>218</v>
      </c>
      <c r="C188" s="77">
        <v>710500</v>
      </c>
      <c r="D188" s="77">
        <v>866904</v>
      </c>
      <c r="E188" s="77">
        <v>84515.69</v>
      </c>
      <c r="F188" s="78">
        <f>E188*100/C188</f>
        <v>11.895241379310345</v>
      </c>
      <c r="G188" s="79">
        <f>E188*100/D188</f>
        <v>9.749140619953305</v>
      </c>
    </row>
    <row r="189" spans="1:7" ht="18.75">
      <c r="A189" s="13" t="s">
        <v>65</v>
      </c>
      <c r="B189" s="7" t="s">
        <v>66</v>
      </c>
      <c r="C189" s="48">
        <f>SUM(C190:C191)</f>
        <v>0</v>
      </c>
      <c r="D189" s="48">
        <f>SUM(D190:D191)</f>
        <v>0</v>
      </c>
      <c r="E189" s="48">
        <f>SUM(E190:E191)</f>
        <v>2335</v>
      </c>
      <c r="F189" s="78"/>
      <c r="G189" s="76" t="e">
        <f t="shared" si="14"/>
        <v>#DIV/0!</v>
      </c>
    </row>
    <row r="190" spans="1:7" ht="37.5" hidden="1">
      <c r="A190" s="14">
        <v>91101</v>
      </c>
      <c r="B190" s="8" t="s">
        <v>219</v>
      </c>
      <c r="C190" s="77"/>
      <c r="D190" s="77"/>
      <c r="E190" s="77"/>
      <c r="F190" s="78"/>
      <c r="G190" s="79" t="e">
        <f t="shared" si="14"/>
        <v>#DIV/0!</v>
      </c>
    </row>
    <row r="191" spans="1:7" ht="44.25" customHeight="1">
      <c r="A191" s="14" t="s">
        <v>122</v>
      </c>
      <c r="B191" s="8" t="s">
        <v>123</v>
      </c>
      <c r="C191" s="77"/>
      <c r="D191" s="77"/>
      <c r="E191" s="77">
        <v>2335</v>
      </c>
      <c r="F191" s="78"/>
      <c r="G191" s="76"/>
    </row>
    <row r="192" spans="1:7" ht="18.75">
      <c r="A192" s="13" t="s">
        <v>132</v>
      </c>
      <c r="B192" s="7" t="s">
        <v>133</v>
      </c>
      <c r="C192" s="48">
        <f>C193</f>
        <v>245000</v>
      </c>
      <c r="D192" s="48">
        <f>D193</f>
        <v>245000</v>
      </c>
      <c r="E192" s="48">
        <f>E193</f>
        <v>0</v>
      </c>
      <c r="F192" s="75"/>
      <c r="G192" s="76"/>
    </row>
    <row r="193" spans="1:7" ht="18.75">
      <c r="A193" s="14">
        <v>100203</v>
      </c>
      <c r="B193" s="8" t="s">
        <v>220</v>
      </c>
      <c r="C193" s="77">
        <v>245000</v>
      </c>
      <c r="D193" s="77">
        <v>245000</v>
      </c>
      <c r="E193" s="77"/>
      <c r="F193" s="78"/>
      <c r="G193" s="79"/>
    </row>
    <row r="194" spans="1:7" ht="18.75">
      <c r="A194" s="13" t="s">
        <v>134</v>
      </c>
      <c r="B194" s="7" t="s">
        <v>135</v>
      </c>
      <c r="C194" s="48">
        <f>C195+C196+C197+C198+C199</f>
        <v>3696412</v>
      </c>
      <c r="D194" s="48">
        <f>D195+D196+D197+D198+D199</f>
        <v>4261434</v>
      </c>
      <c r="E194" s="48">
        <f>E195+E196+E197+E198+E199</f>
        <v>45036</v>
      </c>
      <c r="F194" s="75">
        <f aca="true" t="shared" si="15" ref="F194:F217">E194*100/C194</f>
        <v>1.2183706794588915</v>
      </c>
      <c r="G194" s="76">
        <f t="shared" si="14"/>
        <v>1.0568273496668024</v>
      </c>
    </row>
    <row r="195" spans="1:7" ht="18.75">
      <c r="A195" s="14">
        <v>110201</v>
      </c>
      <c r="B195" s="8" t="s">
        <v>202</v>
      </c>
      <c r="C195" s="77">
        <v>348500</v>
      </c>
      <c r="D195" s="77">
        <v>563374</v>
      </c>
      <c r="E195" s="77">
        <v>25000</v>
      </c>
      <c r="F195" s="78">
        <f t="shared" si="15"/>
        <v>7.173601147776184</v>
      </c>
      <c r="G195" s="79">
        <f t="shared" si="14"/>
        <v>4.437549478676687</v>
      </c>
    </row>
    <row r="196" spans="1:7" ht="18.75">
      <c r="A196" s="14">
        <v>110202</v>
      </c>
      <c r="B196" s="8" t="s">
        <v>203</v>
      </c>
      <c r="C196" s="77">
        <v>292100</v>
      </c>
      <c r="D196" s="77">
        <v>292100</v>
      </c>
      <c r="E196" s="77">
        <v>0</v>
      </c>
      <c r="F196" s="78">
        <f t="shared" si="15"/>
        <v>0</v>
      </c>
      <c r="G196" s="79">
        <f t="shared" si="14"/>
        <v>0</v>
      </c>
    </row>
    <row r="197" spans="1:7" ht="37.5">
      <c r="A197" s="14">
        <v>110204</v>
      </c>
      <c r="B197" s="8" t="s">
        <v>221</v>
      </c>
      <c r="C197" s="77">
        <v>2630812</v>
      </c>
      <c r="D197" s="77">
        <v>2853443</v>
      </c>
      <c r="E197" s="77">
        <v>1802</v>
      </c>
      <c r="F197" s="78">
        <f t="shared" si="15"/>
        <v>0.06849596246330031</v>
      </c>
      <c r="G197" s="79">
        <f t="shared" si="14"/>
        <v>0.06315177839543316</v>
      </c>
    </row>
    <row r="198" spans="1:7" ht="18.75">
      <c r="A198" s="14">
        <v>110205</v>
      </c>
      <c r="B198" s="8" t="s">
        <v>227</v>
      </c>
      <c r="C198" s="77">
        <v>418000</v>
      </c>
      <c r="D198" s="77">
        <v>545517</v>
      </c>
      <c r="E198" s="77">
        <v>18234</v>
      </c>
      <c r="F198" s="78">
        <f t="shared" si="15"/>
        <v>4.362200956937799</v>
      </c>
      <c r="G198" s="79">
        <f t="shared" si="14"/>
        <v>3.3425172817712374</v>
      </c>
    </row>
    <row r="199" spans="1:7" ht="18.75">
      <c r="A199" s="14">
        <v>110502</v>
      </c>
      <c r="B199" s="8" t="s">
        <v>206</v>
      </c>
      <c r="C199" s="77">
        <v>7000</v>
      </c>
      <c r="D199" s="77">
        <v>7000</v>
      </c>
      <c r="E199" s="77">
        <v>0</v>
      </c>
      <c r="F199" s="78">
        <f t="shared" si="15"/>
        <v>0</v>
      </c>
      <c r="G199" s="79">
        <f t="shared" si="14"/>
        <v>0</v>
      </c>
    </row>
    <row r="200" spans="1:7" ht="18.75" customHeight="1" hidden="1">
      <c r="A200" s="13" t="s">
        <v>136</v>
      </c>
      <c r="B200" s="7" t="s">
        <v>137</v>
      </c>
      <c r="C200" s="48"/>
      <c r="D200" s="48"/>
      <c r="E200" s="48"/>
      <c r="F200" s="78"/>
      <c r="G200" s="79"/>
    </row>
    <row r="201" spans="1:7" ht="18.75">
      <c r="A201" s="13" t="s">
        <v>138</v>
      </c>
      <c r="B201" s="7" t="s">
        <v>139</v>
      </c>
      <c r="C201" s="48">
        <f>C202+C203</f>
        <v>8859545</v>
      </c>
      <c r="D201" s="48">
        <f>D202+D203</f>
        <v>10634772</v>
      </c>
      <c r="E201" s="48">
        <f>E202+E203</f>
        <v>56005</v>
      </c>
      <c r="F201" s="75">
        <f t="shared" si="15"/>
        <v>0.6321430728101726</v>
      </c>
      <c r="G201" s="76">
        <f t="shared" si="14"/>
        <v>0.5266215392299901</v>
      </c>
    </row>
    <row r="202" spans="1:7" ht="18.75">
      <c r="A202" s="14" t="s">
        <v>160</v>
      </c>
      <c r="B202" s="8" t="s">
        <v>161</v>
      </c>
      <c r="C202" s="77">
        <v>7780285</v>
      </c>
      <c r="D202" s="77">
        <v>9259017</v>
      </c>
      <c r="E202" s="77">
        <v>56005</v>
      </c>
      <c r="F202" s="78">
        <f t="shared" si="15"/>
        <v>0.7198322426492089</v>
      </c>
      <c r="G202" s="79">
        <f t="shared" si="14"/>
        <v>0.6048698258141226</v>
      </c>
    </row>
    <row r="203" spans="1:7" ht="27.75" customHeight="1">
      <c r="A203" s="14">
        <v>150202</v>
      </c>
      <c r="B203" s="8" t="s">
        <v>141</v>
      </c>
      <c r="C203" s="77">
        <v>1079260</v>
      </c>
      <c r="D203" s="77">
        <v>1375755</v>
      </c>
      <c r="E203" s="77"/>
      <c r="F203" s="78">
        <f t="shared" si="15"/>
        <v>0</v>
      </c>
      <c r="G203" s="79">
        <f t="shared" si="14"/>
        <v>0</v>
      </c>
    </row>
    <row r="204" spans="1:7" ht="37.5">
      <c r="A204" s="13" t="s">
        <v>162</v>
      </c>
      <c r="B204" s="7" t="s">
        <v>163</v>
      </c>
      <c r="C204" s="48">
        <f>C205+C206</f>
        <v>155000</v>
      </c>
      <c r="D204" s="48">
        <f>D205+D206</f>
        <v>155000</v>
      </c>
      <c r="E204" s="48">
        <f>E205+E206</f>
        <v>0</v>
      </c>
      <c r="F204" s="75">
        <f t="shared" si="15"/>
        <v>0</v>
      </c>
      <c r="G204" s="76">
        <f t="shared" si="14"/>
        <v>0</v>
      </c>
    </row>
    <row r="205" spans="1:7" ht="18.75">
      <c r="A205" s="14">
        <v>160101</v>
      </c>
      <c r="B205" s="8" t="s">
        <v>211</v>
      </c>
      <c r="C205" s="77">
        <v>125000</v>
      </c>
      <c r="D205" s="77">
        <v>125000</v>
      </c>
      <c r="E205" s="77">
        <v>0</v>
      </c>
      <c r="F205" s="78">
        <f t="shared" si="15"/>
        <v>0</v>
      </c>
      <c r="G205" s="79">
        <f t="shared" si="14"/>
        <v>0</v>
      </c>
    </row>
    <row r="206" spans="1:7" ht="36.75" customHeight="1">
      <c r="A206" s="14" t="s">
        <v>164</v>
      </c>
      <c r="B206" s="8" t="s">
        <v>165</v>
      </c>
      <c r="C206" s="77">
        <v>30000</v>
      </c>
      <c r="D206" s="77">
        <v>30000</v>
      </c>
      <c r="E206" s="77">
        <v>0</v>
      </c>
      <c r="F206" s="78">
        <f t="shared" si="15"/>
        <v>0</v>
      </c>
      <c r="G206" s="79">
        <f t="shared" si="14"/>
        <v>0</v>
      </c>
    </row>
    <row r="207" spans="1:7" ht="42" customHeight="1">
      <c r="A207" s="13" t="s">
        <v>142</v>
      </c>
      <c r="B207" s="7" t="s">
        <v>143</v>
      </c>
      <c r="C207" s="48">
        <f>C208</f>
        <v>3376596</v>
      </c>
      <c r="D207" s="48">
        <f>D208</f>
        <v>3780396</v>
      </c>
      <c r="E207" s="48">
        <f>E208</f>
        <v>0</v>
      </c>
      <c r="F207" s="75">
        <f t="shared" si="15"/>
        <v>0</v>
      </c>
      <c r="G207" s="76">
        <f t="shared" si="14"/>
        <v>0</v>
      </c>
    </row>
    <row r="208" spans="1:7" ht="57.75" customHeight="1">
      <c r="A208" s="14" t="s">
        <v>166</v>
      </c>
      <c r="B208" s="8" t="s">
        <v>167</v>
      </c>
      <c r="C208" s="77">
        <v>3376596</v>
      </c>
      <c r="D208" s="77">
        <v>3780396</v>
      </c>
      <c r="E208" s="77">
        <v>0</v>
      </c>
      <c r="F208" s="78">
        <f t="shared" si="15"/>
        <v>0</v>
      </c>
      <c r="G208" s="79">
        <f t="shared" si="14"/>
        <v>0</v>
      </c>
    </row>
    <row r="209" spans="1:7" ht="24" customHeight="1">
      <c r="A209" s="13" t="s">
        <v>148</v>
      </c>
      <c r="B209" s="7" t="s">
        <v>149</v>
      </c>
      <c r="C209" s="48">
        <f>C210+C211</f>
        <v>350000</v>
      </c>
      <c r="D209" s="48">
        <f>D210+D211</f>
        <v>350000</v>
      </c>
      <c r="E209" s="48">
        <f>E210+E211</f>
        <v>0</v>
      </c>
      <c r="F209" s="75">
        <f t="shared" si="15"/>
        <v>0</v>
      </c>
      <c r="G209" s="76">
        <f t="shared" si="14"/>
        <v>0</v>
      </c>
    </row>
    <row r="210" spans="1:7" ht="18.75" hidden="1">
      <c r="A210" s="14">
        <v>180107</v>
      </c>
      <c r="B210" s="8" t="s">
        <v>222</v>
      </c>
      <c r="C210" s="77"/>
      <c r="D210" s="77"/>
      <c r="E210" s="77"/>
      <c r="F210" s="75"/>
      <c r="G210" s="79"/>
    </row>
    <row r="211" spans="1:7" ht="63" customHeight="1">
      <c r="A211" s="14" t="s">
        <v>168</v>
      </c>
      <c r="B211" s="8" t="s">
        <v>169</v>
      </c>
      <c r="C211" s="77">
        <v>350000</v>
      </c>
      <c r="D211" s="77">
        <v>350000</v>
      </c>
      <c r="E211" s="77">
        <v>0</v>
      </c>
      <c r="F211" s="78">
        <f t="shared" si="15"/>
        <v>0</v>
      </c>
      <c r="G211" s="79">
        <f t="shared" si="14"/>
        <v>0</v>
      </c>
    </row>
    <row r="212" spans="1:7" ht="18.75">
      <c r="A212" s="13" t="s">
        <v>170</v>
      </c>
      <c r="B212" s="7" t="s">
        <v>36</v>
      </c>
      <c r="C212" s="48">
        <f>C213+C214+C215+C217</f>
        <v>874886</v>
      </c>
      <c r="D212" s="48">
        <f>D213+D214+D215+D216+D217</f>
        <v>982708</v>
      </c>
      <c r="E212" s="48">
        <f>E213+E214+E215+E216+E217</f>
        <v>11569.2</v>
      </c>
      <c r="F212" s="75">
        <f t="shared" si="15"/>
        <v>1.3223665711875605</v>
      </c>
      <c r="G212" s="76">
        <f t="shared" si="14"/>
        <v>1.177277482222593</v>
      </c>
    </row>
    <row r="213" spans="1:7" ht="28.5" customHeight="1">
      <c r="A213" s="14" t="s">
        <v>171</v>
      </c>
      <c r="B213" s="8" t="s">
        <v>172</v>
      </c>
      <c r="C213" s="77">
        <v>566950</v>
      </c>
      <c r="D213" s="77">
        <v>577950</v>
      </c>
      <c r="E213" s="77">
        <v>0</v>
      </c>
      <c r="F213" s="78">
        <f t="shared" si="15"/>
        <v>0</v>
      </c>
      <c r="G213" s="79">
        <f t="shared" si="14"/>
        <v>0</v>
      </c>
    </row>
    <row r="214" spans="1:7" ht="18.75">
      <c r="A214" s="14">
        <v>240602</v>
      </c>
      <c r="B214" s="8" t="s">
        <v>223</v>
      </c>
      <c r="C214" s="77">
        <v>20000</v>
      </c>
      <c r="D214" s="77">
        <v>20000</v>
      </c>
      <c r="E214" s="77">
        <v>0</v>
      </c>
      <c r="F214" s="75"/>
      <c r="G214" s="79">
        <f t="shared" si="14"/>
        <v>0</v>
      </c>
    </row>
    <row r="215" spans="1:7" ht="37.5" hidden="1">
      <c r="A215" s="14">
        <v>240603</v>
      </c>
      <c r="B215" s="8" t="s">
        <v>224</v>
      </c>
      <c r="C215" s="77"/>
      <c r="D215" s="77">
        <v>0</v>
      </c>
      <c r="E215" s="77">
        <v>0</v>
      </c>
      <c r="F215" s="75"/>
      <c r="G215" s="79"/>
    </row>
    <row r="216" spans="1:7" ht="18.75" hidden="1">
      <c r="A216" s="14">
        <v>240605</v>
      </c>
      <c r="B216" s="8" t="s">
        <v>228</v>
      </c>
      <c r="C216" s="77"/>
      <c r="D216" s="77">
        <v>0</v>
      </c>
      <c r="E216" s="77">
        <v>0</v>
      </c>
      <c r="F216" s="75"/>
      <c r="G216" s="79"/>
    </row>
    <row r="217" spans="1:7" ht="55.5" customHeight="1">
      <c r="A217" s="14" t="s">
        <v>173</v>
      </c>
      <c r="B217" s="8" t="s">
        <v>174</v>
      </c>
      <c r="C217" s="77">
        <v>287936</v>
      </c>
      <c r="D217" s="77">
        <v>384758</v>
      </c>
      <c r="E217" s="77">
        <v>11569.2</v>
      </c>
      <c r="F217" s="78">
        <f t="shared" si="15"/>
        <v>4.017976216937097</v>
      </c>
      <c r="G217" s="79">
        <f t="shared" si="14"/>
        <v>3.0068770499898636</v>
      </c>
    </row>
    <row r="218" spans="1:7" ht="25.5" customHeight="1">
      <c r="A218" s="13" t="s">
        <v>152</v>
      </c>
      <c r="B218" s="7" t="s">
        <v>153</v>
      </c>
      <c r="C218" s="48">
        <f>SUM(C220:C223)</f>
        <v>2519100</v>
      </c>
      <c r="D218" s="48">
        <f>SUM(D220:D223)</f>
        <v>2931530</v>
      </c>
      <c r="E218" s="48">
        <f>SUM(E220:E223)</f>
        <v>551012</v>
      </c>
      <c r="F218" s="78"/>
      <c r="G218" s="76">
        <f t="shared" si="14"/>
        <v>18.79605530218009</v>
      </c>
    </row>
    <row r="219" spans="1:7" ht="75" hidden="1">
      <c r="A219" s="63">
        <v>250354</v>
      </c>
      <c r="B219" s="8" t="s">
        <v>189</v>
      </c>
      <c r="C219" s="77"/>
      <c r="D219" s="77"/>
      <c r="E219" s="77"/>
      <c r="F219" s="78"/>
      <c r="G219" s="78"/>
    </row>
    <row r="220" spans="1:7" ht="75">
      <c r="A220" s="87">
        <v>250354</v>
      </c>
      <c r="B220" s="8" t="s">
        <v>189</v>
      </c>
      <c r="C220" s="77">
        <v>2205100</v>
      </c>
      <c r="D220" s="77">
        <v>2205100</v>
      </c>
      <c r="E220" s="77">
        <v>309991</v>
      </c>
      <c r="F220" s="78"/>
      <c r="G220" s="88"/>
    </row>
    <row r="221" spans="1:7" ht="18.75">
      <c r="A221" s="14" t="s">
        <v>235</v>
      </c>
      <c r="B221" s="8" t="s">
        <v>2</v>
      </c>
      <c r="C221" s="77">
        <v>310000</v>
      </c>
      <c r="D221" s="77">
        <v>461021</v>
      </c>
      <c r="E221" s="77">
        <v>241021</v>
      </c>
      <c r="F221" s="78"/>
      <c r="G221" s="79">
        <f t="shared" si="14"/>
        <v>52.27983107060199</v>
      </c>
    </row>
    <row r="222" spans="1:7" ht="37.5">
      <c r="A222" s="14" t="s">
        <v>256</v>
      </c>
      <c r="B222" s="8" t="s">
        <v>257</v>
      </c>
      <c r="C222" s="77">
        <v>0</v>
      </c>
      <c r="D222" s="77">
        <v>261409</v>
      </c>
      <c r="E222" s="77"/>
      <c r="F222" s="78"/>
      <c r="G222" s="79"/>
    </row>
    <row r="223" spans="1:7" ht="19.5" thickBot="1">
      <c r="A223" s="14" t="s">
        <v>156</v>
      </c>
      <c r="B223" s="8" t="s">
        <v>157</v>
      </c>
      <c r="C223" s="77">
        <v>4000</v>
      </c>
      <c r="D223" s="77">
        <v>4000</v>
      </c>
      <c r="E223" s="77"/>
      <c r="F223" s="78"/>
      <c r="G223" s="79">
        <f t="shared" si="14"/>
        <v>0</v>
      </c>
    </row>
    <row r="224" spans="1:7" ht="19.5" thickBot="1">
      <c r="A224" s="10" t="s">
        <v>3</v>
      </c>
      <c r="B224" s="11" t="s">
        <v>158</v>
      </c>
      <c r="C224" s="38">
        <f>C218+C212+C209+C207+C204+C201+C194+C192+C187+C180+C176+C189</f>
        <v>26195685</v>
      </c>
      <c r="D224" s="38">
        <f>D218+D212+D209+D207+D204+D201+D194+D192+D187+D180+D176+D189+D178</f>
        <v>30753838</v>
      </c>
      <c r="E224" s="38">
        <f>E218+E212+E209+E207+E204+E201+E194+E192+E187+E180+E176+E189+E178</f>
        <v>1441922.89</v>
      </c>
      <c r="F224" s="80">
        <f>E224*100/C224</f>
        <v>5.504429030964451</v>
      </c>
      <c r="G224" s="81">
        <f>E224*100/D224</f>
        <v>4.688594932443879</v>
      </c>
    </row>
  </sheetData>
  <mergeCells count="14">
    <mergeCell ref="A53:G53"/>
    <mergeCell ref="A1:G1"/>
    <mergeCell ref="F4:G4"/>
    <mergeCell ref="A6:G6"/>
    <mergeCell ref="C4:C5"/>
    <mergeCell ref="D4:D5"/>
    <mergeCell ref="E4:E5"/>
    <mergeCell ref="A2:G2"/>
    <mergeCell ref="A4:A5"/>
    <mergeCell ref="B4:B5"/>
    <mergeCell ref="A175:G175"/>
    <mergeCell ref="A155:G155"/>
    <mergeCell ref="A173:B173"/>
    <mergeCell ref="A174:B174"/>
  </mergeCells>
  <printOptions/>
  <pageMargins left="0.53" right="0.33" top="0.393700787401575" bottom="0.393700787401575" header="0" footer="0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cmp05</cp:lastModifiedBy>
  <cp:lastPrinted>2014-05-22T13:26:16Z</cp:lastPrinted>
  <dcterms:created xsi:type="dcterms:W3CDTF">2010-07-22T07:47:55Z</dcterms:created>
  <dcterms:modified xsi:type="dcterms:W3CDTF">2014-05-22T13:33:01Z</dcterms:modified>
  <cp:category/>
  <cp:version/>
  <cp:contentType/>
  <cp:contentStatus/>
</cp:coreProperties>
</file>