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'Лист1'!$A$1:$G$235</definedName>
  </definedNames>
  <calcPr fullCalcOnLoad="1"/>
</workbook>
</file>

<file path=xl/sharedStrings.xml><?xml version="1.0" encoding="utf-8"?>
<sst xmlns="http://schemas.openxmlformats.org/spreadsheetml/2006/main" count="403" uniqueCount="331">
  <si>
    <t>Код</t>
  </si>
  <si>
    <t>Показник</t>
  </si>
  <si>
    <t>Інші субвенції</t>
  </si>
  <si>
    <t xml:space="preserve"> </t>
  </si>
  <si>
    <t>% виконання</t>
  </si>
  <si>
    <t>ДОХОДИ: загальний фонд</t>
  </si>
  <si>
    <t>Податкові надходження</t>
  </si>
  <si>
    <t>Єдиний податок</t>
  </si>
  <si>
    <t>Разом</t>
  </si>
  <si>
    <t>Неподаткові надходження</t>
  </si>
  <si>
    <t>Інші надходження</t>
  </si>
  <si>
    <t>Державне  мито</t>
  </si>
  <si>
    <t>Всього загальний фонд</t>
  </si>
  <si>
    <t>Дотації</t>
  </si>
  <si>
    <t>Всього доходів з дотацією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</si>
  <si>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</si>
  <si>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</si>
  <si>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</si>
  <si>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</si>
  <si>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</si>
  <si>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</si>
  <si>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</si>
  <si>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</si>
  <si>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</si>
  <si>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</si>
  <si>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</si>
  <si>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</si>
  <si>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</si>
  <si>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</si>
  <si>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</si>
  <si>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</si>
  <si>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</si>
  <si>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</si>
  <si>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</si>
  <si>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</si>
  <si>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</si>
  <si>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</si>
  <si>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</si>
  <si>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</si>
  <si>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</si>
  <si>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</si>
  <si>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</si>
  <si>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</si>
  <si>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</si>
  <si>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</si>
  <si>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</si>
  <si>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</si>
  <si>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</si>
  <si>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</si>
  <si>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</si>
  <si>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</si>
  <si>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</si>
  <si>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</si>
  <si>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</si>
  <si>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</si>
  <si>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Утримання апарату управління громадських фізкультурно-спортивних організацій (ФСТ"Колос")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</si>
  <si>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</si>
  <si>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</si>
  <si>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250380</t>
  </si>
  <si>
    <t>Проведення навчально-тренувальних зборів і змагань з неолімпійських видів спорту</t>
  </si>
  <si>
    <t>120000</t>
  </si>
  <si>
    <t>Засоби масової інформації</t>
  </si>
  <si>
    <t>120201</t>
  </si>
  <si>
    <t>Періодичні видання (газети та журнали)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</si>
  <si>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</si>
  <si>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</si>
  <si>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</si>
  <si>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</si>
  <si>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</si>
  <si>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</si>
  <si>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</si>
  <si>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</si>
  <si>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</si>
  <si>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об'єкти (їх частини), що надаються в користування на умовах орендирайонними адміністраціями, місцевими радами</t>
  </si>
  <si>
    <t>Базова дотація</t>
  </si>
  <si>
    <t>Лікарні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</si>
  <si>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</si>
  <si>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</si>
  <si>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Частина чистого прибутку комунальних унітарних підприємств, що вилучається до відповідного місцевого бюджету</t>
  </si>
  <si>
    <t>250324</t>
  </si>
  <si>
    <t>Субвенція іншим бюджетам на виконання інвестиційних проектів</t>
  </si>
  <si>
    <t>Організація та проведення громадських робіт</t>
  </si>
  <si>
    <t>Адміністративний збір за проведення державної реєстрації юридичних осіб, фізичних осіб -підприємців та громадських формувань</t>
  </si>
  <si>
    <t>Плата за надання іншихадміністративних послуг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</si>
  <si>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</si>
  <si>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</si>
  <si>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</si>
  <si>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</si>
  <si>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1020</t>
  </si>
  <si>
    <t>1060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</si>
  <si>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</si>
  <si>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</si>
  <si>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</si>
  <si>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2010</t>
  </si>
  <si>
    <t>Багатопрофільна стаціонарна медична допомога населенню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</si>
  <si>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</si>
  <si>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</si>
  <si>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</si>
  <si>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</si>
  <si>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</si>
  <si>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</si>
  <si>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3035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</si>
  <si>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</si>
  <si>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</si>
  <si>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</si>
  <si>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</si>
  <si>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</si>
  <si>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</si>
  <si>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</si>
  <si>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</si>
  <si>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</si>
  <si>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</si>
  <si>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</si>
  <si>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</si>
  <si>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</si>
  <si>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</si>
  <si>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</si>
  <si>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</si>
  <si>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</si>
  <si>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</si>
  <si>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</si>
  <si>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</si>
  <si>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</si>
  <si>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</si>
  <si>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4060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</si>
  <si>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</si>
  <si>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</si>
  <si>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</si>
  <si>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</si>
  <si>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</si>
  <si>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</si>
  <si>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</si>
  <si>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</si>
  <si>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</si>
  <si>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7310</t>
  </si>
  <si>
    <t>0100</t>
  </si>
  <si>
    <t>6000</t>
  </si>
  <si>
    <t>7000</t>
  </si>
  <si>
    <t>8000</t>
  </si>
  <si>
    <t>7330</t>
  </si>
  <si>
    <t>Утилізація відходів</t>
  </si>
  <si>
    <t>Адміністративний збір за державну реєстрацію речових прав на нерухоме майно та їх обтяжень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</si>
  <si>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</si>
  <si>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3112</t>
  </si>
  <si>
    <t>Заходи державної політики з питань дітей та їх соціального захисту</t>
  </si>
  <si>
    <t>Ліквідація іншого забруднення навколишнього природного середовища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</si>
  <si>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</si>
  <si>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</si>
  <si>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Кошти, що передаються, як компенсація із загального фонду державного бюджету місцевим бюджетам по акцизному податку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</si>
  <si>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</si>
  <si>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</si>
  <si>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</si>
  <si>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Субвенції з державного бюджету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</si>
  <si>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</si>
  <si>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</si>
  <si>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</si>
  <si>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</si>
  <si>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</si>
  <si>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</si>
  <si>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41050100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</si>
  <si>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</si>
  <si>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41050200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</si>
  <si>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</si>
  <si>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41050300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</si>
  <si>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</si>
  <si>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41050700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</si>
  <si>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</si>
  <si>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</si>
  <si>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</si>
  <si>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41051500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</si>
  <si>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</si>
  <si>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</si>
  <si>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</si>
  <si>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</si>
  <si>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 xml:space="preserve">Інші субвенції з місцевого бюджету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</si>
  <si>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</si>
  <si>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41053300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</si>
  <si>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</si>
  <si>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</si>
  <si>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0150</t>
  </si>
  <si>
    <t>0180</t>
  </si>
  <si>
    <t>Інша діяльність у сфері державного управління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</si>
  <si>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</si>
  <si>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</si>
  <si>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</si>
  <si>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</si>
  <si>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</si>
  <si>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</si>
  <si>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</si>
  <si>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</si>
  <si>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</si>
  <si>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</si>
  <si>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</si>
  <si>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</si>
  <si>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</si>
  <si>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</si>
  <si>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</si>
  <si>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</si>
  <si>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</si>
  <si>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</si>
  <si>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</si>
  <si>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</si>
  <si>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</si>
  <si>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</si>
  <si>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</si>
  <si>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</si>
  <si>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</si>
  <si>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</si>
  <si>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</si>
  <si>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</si>
  <si>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</si>
  <si>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</si>
  <si>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</si>
  <si>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</si>
  <si>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</si>
  <si>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</si>
  <si>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</si>
  <si>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3121</t>
  </si>
  <si>
    <t>Утримання та забезпечення діяльності центрів соціальних служб для сім`ї, дітей та молоді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</si>
  <si>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</si>
  <si>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</si>
  <si>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</si>
  <si>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</si>
  <si>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</si>
  <si>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</si>
  <si>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</si>
  <si>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</si>
  <si>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</si>
  <si>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</si>
  <si>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</si>
  <si>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</si>
  <si>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</si>
  <si>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</si>
  <si>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</si>
  <si>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</si>
  <si>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</si>
  <si>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</si>
  <si>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</si>
  <si>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</si>
  <si>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</si>
  <si>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5051</t>
  </si>
  <si>
    <t>6014</t>
  </si>
  <si>
    <t>Забезпечення збору та вивезення сміття і відходів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</si>
  <si>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</si>
  <si>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</si>
  <si>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</si>
  <si>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</si>
  <si>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</si>
  <si>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</si>
  <si>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Економічна діяльність</t>
  </si>
  <si>
    <t>7130</t>
  </si>
  <si>
    <t>Здійснення заходів із землеустрою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</si>
  <si>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</si>
  <si>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</si>
  <si>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</si>
  <si>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</si>
  <si>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</si>
  <si>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</si>
  <si>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7680</t>
  </si>
  <si>
    <t>Членські внески до асоціацій органів місцевого самоврядування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</si>
  <si>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</si>
  <si>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</si>
  <si>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</si>
  <si>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</si>
  <si>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</si>
  <si>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8313</t>
  </si>
  <si>
    <t>8410</t>
  </si>
  <si>
    <t>Фінансова підтримка засобів масової інформації</t>
  </si>
  <si>
    <t>8700</t>
  </si>
  <si>
    <t>9000</t>
  </si>
  <si>
    <t>Міжбюджетні трансферти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</si>
  <si>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</si>
  <si>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</si>
  <si>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</si>
  <si>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</si>
  <si>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</si>
  <si>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</si>
  <si>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</si>
  <si>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6011</t>
  </si>
  <si>
    <t>Експлуатація та технічне обслуговування житлового фонду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</si>
  <si>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</si>
  <si>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</si>
  <si>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</si>
  <si>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</si>
  <si>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</si>
  <si>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</si>
  <si>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</si>
  <si>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</si>
  <si>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</si>
  <si>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</si>
  <si>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</si>
  <si>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</si>
  <si>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8311</t>
  </si>
  <si>
    <t>8312</t>
  </si>
  <si>
    <t>41051200</t>
  </si>
  <si>
    <t>41051400</t>
  </si>
  <si>
    <t>41051600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</si>
  <si>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</si>
  <si>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</si>
  <si>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</si>
  <si>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</si>
  <si>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3000</t>
  </si>
  <si>
    <t>6013</t>
  </si>
  <si>
    <t>Забезпечення діяльності водопровідно-каналізаційного господарства</t>
  </si>
  <si>
    <t>6090</t>
  </si>
  <si>
    <t>Інша діяльність у сфері житлово-комунального господарства</t>
  </si>
  <si>
    <t>9740</t>
  </si>
  <si>
    <t>Субвенція з місцевого бюджету на здійснення природоохоронних заходів</t>
  </si>
  <si>
    <t>9750</t>
  </si>
  <si>
    <t>Субвенція з місцевого бюджету на співфінансування інвестиційних проектів</t>
  </si>
  <si>
    <t>про виконання бюджету Вінницького району за 9 місяців 2018 року</t>
  </si>
  <si>
    <t>Фактичне виконання  за 9 місяців 2018 року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</si>
  <si>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</si>
  <si>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</si>
  <si>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41050400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</si>
  <si>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</si>
  <si>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41052300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</si>
  <si>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</si>
  <si>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3060</t>
  </si>
  <si>
    <t>Оздоровлення громадян, які постраждали внаслідок Чорнобильської катастрофи</t>
  </si>
  <si>
    <t>8420</t>
  </si>
  <si>
    <t>Інші заходи у сфері засобів масової інформації</t>
  </si>
  <si>
    <t>9510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</si>
  <si>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</si>
  <si>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</si>
  <si>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</si>
  <si>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</si>
  <si>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8330</t>
  </si>
  <si>
    <t>Інша діяльність у сфері екології та охорони природних ресурсів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</si>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</sst>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0.0"/>
    <numFmt numFmtId="182" formatCode="#,##0.0"/>
    <numFmt numFmtId="183" formatCode="#,##0.000"/>
    <numFmt numFmtId="184" formatCode="#,##0.0000"/>
    <numFmt numFmtId="185" formatCode="#0.0"/>
    <numFmt numFmtId="186" formatCode="#0"/>
    <numFmt numFmtId="187" formatCode="0.000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6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Helv"/>
      <family val="0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180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3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 quotePrefix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 quotePrefix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23" fillId="0" borderId="0" xfId="0" applyFont="1" applyFill="1" applyAlignment="1">
      <alignment horizontal="left" wrapText="1"/>
    </xf>
    <xf numFmtId="3" fontId="2" fillId="24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81" fontId="2" fillId="0" borderId="13" xfId="0" applyNumberFormat="1" applyFont="1" applyFill="1" applyBorder="1" applyAlignment="1">
      <alignment horizontal="center" vertical="center" wrapText="1"/>
    </xf>
    <xf numFmtId="181" fontId="2" fillId="0" borderId="26" xfId="0" applyNumberFormat="1" applyFont="1" applyFill="1" applyBorder="1" applyAlignment="1">
      <alignment horizontal="center" vertical="center" wrapText="1"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0" borderId="27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center" vertical="center" wrapText="1"/>
    </xf>
    <xf numFmtId="181" fontId="3" fillId="0" borderId="28" xfId="0" applyNumberFormat="1" applyFont="1" applyFill="1" applyBorder="1" applyAlignment="1">
      <alignment horizontal="center" vertical="center" wrapText="1"/>
    </xf>
    <xf numFmtId="181" fontId="2" fillId="0" borderId="25" xfId="0" applyNumberFormat="1" applyFont="1" applyFill="1" applyBorder="1" applyAlignment="1">
      <alignment horizontal="center" vertical="center" wrapText="1"/>
    </xf>
    <xf numFmtId="181" fontId="2" fillId="0" borderId="29" xfId="0" applyNumberFormat="1" applyFont="1" applyFill="1" applyBorder="1" applyAlignment="1">
      <alignment horizontal="center" vertical="center" wrapText="1"/>
    </xf>
    <xf numFmtId="181" fontId="2" fillId="0" borderId="28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26" xfId="0" applyNumberFormat="1" applyFont="1" applyFill="1" applyBorder="1" applyAlignment="1">
      <alignment horizontal="center" vertical="center" wrapText="1"/>
    </xf>
    <xf numFmtId="181" fontId="2" fillId="0" borderId="30" xfId="0" applyNumberFormat="1" applyFont="1" applyFill="1" applyBorder="1" applyAlignment="1">
      <alignment horizontal="center" vertical="center" wrapText="1"/>
    </xf>
    <xf numFmtId="181" fontId="2" fillId="0" borderId="21" xfId="0" applyNumberFormat="1" applyFont="1" applyFill="1" applyBorder="1" applyAlignment="1">
      <alignment horizontal="center" vertical="center" wrapText="1"/>
    </xf>
    <xf numFmtId="181" fontId="2" fillId="0" borderId="31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 wrapText="1"/>
    </xf>
    <xf numFmtId="182" fontId="3" fillId="0" borderId="19" xfId="0" applyNumberFormat="1" applyFont="1" applyFill="1" applyBorder="1" applyAlignment="1">
      <alignment horizontal="center" vertical="center" wrapText="1"/>
    </xf>
    <xf numFmtId="182" fontId="3" fillId="0" borderId="3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1" fontId="3" fillId="0" borderId="21" xfId="0" applyNumberFormat="1" applyFont="1" applyFill="1" applyBorder="1" applyAlignment="1">
      <alignment horizontal="center" vertical="center" wrapText="1"/>
    </xf>
    <xf numFmtId="181" fontId="3" fillId="0" borderId="31" xfId="0" applyNumberFormat="1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showZeros="0" tabSelected="1" view="pageBreakPreview" zoomScale="75" zoomScaleNormal="75" zoomScaleSheetLayoutView="75" zoomScalePageLayoutView="0" workbookViewId="0" topLeftCell="A1">
      <pane ySplit="5" topLeftCell="BM157" activePane="bottomLeft" state="frozen"/>
      <selection pane="topLeft" activeCell="A1" sqref="A1"/>
      <selection pane="bottomLeft" activeCell="E171" sqref="E171"/>
    </sheetView>
  </sheetViews>
  <sheetFormatPr defaultColWidth="9.00390625" defaultRowHeight="12.75"/>
  <cols>
    <col min="1" max="1" width="13.625" style="1" customWidth="1"/>
    <col min="2" max="2" width="68.75390625" style="1" customWidth="1"/>
    <col min="3" max="3" width="23.125" style="12" customWidth="1"/>
    <col min="4" max="4" width="21.875" style="12" customWidth="1"/>
    <col min="5" max="5" width="20.25390625" style="12" customWidth="1"/>
    <col min="6" max="6" width="17.375" style="12" customWidth="1"/>
    <col min="7" max="7" width="18.875" style="12" customWidth="1"/>
    <col min="8" max="8" width="19.375" style="1" customWidth="1"/>
    <col min="9" max="16384" width="9.125" style="1" customWidth="1"/>
  </cols>
  <sheetData>
    <row r="1" spans="1:7" ht="18.75">
      <c r="A1" s="108" t="s">
        <v>24</v>
      </c>
      <c r="B1" s="108"/>
      <c r="C1" s="108"/>
      <c r="D1" s="108"/>
      <c r="E1" s="108"/>
      <c r="F1" s="108"/>
      <c r="G1" s="108"/>
    </row>
    <row r="2" spans="1:7" ht="18.75">
      <c r="A2" s="108" t="s">
        <v>310</v>
      </c>
      <c r="B2" s="108"/>
      <c r="C2" s="108"/>
      <c r="D2" s="108"/>
      <c r="E2" s="108"/>
      <c r="F2" s="108"/>
      <c r="G2" s="108"/>
    </row>
    <row r="3" spans="1:7" ht="19.5" thickBot="1">
      <c r="A3" s="2"/>
      <c r="B3" s="2"/>
      <c r="C3" s="10"/>
      <c r="D3" s="10"/>
      <c r="E3" s="10"/>
      <c r="F3" s="11"/>
      <c r="G3" s="11" t="s">
        <v>32</v>
      </c>
    </row>
    <row r="4" spans="1:7" ht="15.75" customHeight="1">
      <c r="A4" s="116" t="s">
        <v>0</v>
      </c>
      <c r="B4" s="114" t="s">
        <v>1</v>
      </c>
      <c r="C4" s="114" t="s">
        <v>25</v>
      </c>
      <c r="D4" s="114" t="s">
        <v>57</v>
      </c>
      <c r="E4" s="114" t="s">
        <v>311</v>
      </c>
      <c r="F4" s="109" t="s">
        <v>4</v>
      </c>
      <c r="G4" s="110"/>
    </row>
    <row r="5" spans="1:8" s="4" customFormat="1" ht="121.5" customHeight="1" thickBot="1">
      <c r="A5" s="117"/>
      <c r="B5" s="115"/>
      <c r="C5" s="115"/>
      <c r="D5" s="115"/>
      <c r="E5" s="115"/>
      <c r="F5" s="3" t="s">
        <v>26</v>
      </c>
      <c r="G5" s="5" t="s">
        <v>56</v>
      </c>
      <c r="H5" s="45"/>
    </row>
    <row r="6" spans="1:8" s="14" customFormat="1" ht="19.5" customHeight="1" thickBot="1">
      <c r="A6" s="111" t="s">
        <v>5</v>
      </c>
      <c r="B6" s="112"/>
      <c r="C6" s="112"/>
      <c r="D6" s="112"/>
      <c r="E6" s="112"/>
      <c r="F6" s="112"/>
      <c r="G6" s="113"/>
      <c r="H6" s="46"/>
    </row>
    <row r="7" spans="1:8" s="14" customFormat="1" ht="19.5" thickBot="1">
      <c r="A7" s="19"/>
      <c r="B7" s="16" t="s">
        <v>6</v>
      </c>
      <c r="C7" s="8">
        <f>C8+C10+C11+C12+C13+C14+C16</f>
        <v>135051556</v>
      </c>
      <c r="D7" s="8">
        <f>D8+D10+D11+D12+D13+D14+D16</f>
        <v>144790259</v>
      </c>
      <c r="E7" s="8">
        <f>E8+E9+E10+E11+E12+E13+E14+E15+E16+E17</f>
        <v>118042668</v>
      </c>
      <c r="F7" s="78">
        <f aca="true" t="shared" si="0" ref="F7:F14">E7*100/C7</f>
        <v>87.40563344564501</v>
      </c>
      <c r="G7" s="79">
        <f aca="true" t="shared" si="1" ref="G7:G14">E7/D7*100</f>
        <v>81.52666402786114</v>
      </c>
      <c r="H7" s="46"/>
    </row>
    <row r="8" spans="1:8" s="14" customFormat="1" ht="18.75">
      <c r="A8" s="20">
        <v>11010000</v>
      </c>
      <c r="B8" s="21" t="s">
        <v>27</v>
      </c>
      <c r="C8" s="6">
        <v>79254000</v>
      </c>
      <c r="D8" s="6">
        <v>80991000</v>
      </c>
      <c r="E8" s="6">
        <v>63514766</v>
      </c>
      <c r="F8" s="80">
        <f t="shared" si="0"/>
        <v>80.14077018194665</v>
      </c>
      <c r="G8" s="81">
        <f t="shared" si="1"/>
        <v>78.42200491412626</v>
      </c>
      <c r="H8" s="46"/>
    </row>
    <row r="9" spans="1:8" s="14" customFormat="1" ht="37.5">
      <c r="A9" s="17">
        <v>11020200</v>
      </c>
      <c r="B9" s="22" t="s">
        <v>28</v>
      </c>
      <c r="C9" s="7">
        <v>0</v>
      </c>
      <c r="D9" s="7">
        <v>0</v>
      </c>
      <c r="E9" s="7">
        <v>4550</v>
      </c>
      <c r="F9" s="80"/>
      <c r="G9" s="81"/>
      <c r="H9" s="46"/>
    </row>
    <row r="10" spans="1:8" s="14" customFormat="1" ht="81.75" customHeight="1">
      <c r="A10" s="17">
        <v>13010200</v>
      </c>
      <c r="B10" s="22" t="s">
        <v>66</v>
      </c>
      <c r="C10" s="7">
        <v>117270</v>
      </c>
      <c r="D10" s="7">
        <v>159270</v>
      </c>
      <c r="E10" s="7">
        <v>179840</v>
      </c>
      <c r="F10" s="80">
        <f t="shared" si="0"/>
        <v>153.355504391575</v>
      </c>
      <c r="G10" s="81">
        <f t="shared" si="1"/>
        <v>112.91517548816475</v>
      </c>
      <c r="H10" s="46"/>
    </row>
    <row r="11" spans="1:8" s="14" customFormat="1" ht="37.5">
      <c r="A11" s="17">
        <v>13030200</v>
      </c>
      <c r="B11" s="22" t="s">
        <v>67</v>
      </c>
      <c r="C11" s="7">
        <v>73000</v>
      </c>
      <c r="D11" s="7">
        <v>73000</v>
      </c>
      <c r="E11" s="7">
        <v>367</v>
      </c>
      <c r="F11" s="80">
        <f t="shared" si="0"/>
        <v>0.5027397260273972</v>
      </c>
      <c r="G11" s="82">
        <f t="shared" si="1"/>
        <v>0.5027397260273972</v>
      </c>
      <c r="H11" s="46"/>
    </row>
    <row r="12" spans="1:8" s="14" customFormat="1" ht="56.25">
      <c r="A12" s="17">
        <v>14040000</v>
      </c>
      <c r="B12" s="22" t="s">
        <v>68</v>
      </c>
      <c r="C12" s="7">
        <v>13037793</v>
      </c>
      <c r="D12" s="7">
        <v>13487540</v>
      </c>
      <c r="E12" s="7">
        <v>10726584</v>
      </c>
      <c r="F12" s="80">
        <f t="shared" si="0"/>
        <v>82.27300433439923</v>
      </c>
      <c r="G12" s="82">
        <f t="shared" si="1"/>
        <v>79.52958063516401</v>
      </c>
      <c r="H12" s="46"/>
    </row>
    <row r="13" spans="1:8" s="14" customFormat="1" ht="18.75">
      <c r="A13" s="17">
        <v>18010000</v>
      </c>
      <c r="B13" s="22" t="s">
        <v>69</v>
      </c>
      <c r="C13" s="7">
        <v>13957646</v>
      </c>
      <c r="D13" s="7">
        <v>18232550</v>
      </c>
      <c r="E13" s="7">
        <v>18743255</v>
      </c>
      <c r="F13" s="80">
        <f t="shared" si="0"/>
        <v>134.28664833597298</v>
      </c>
      <c r="G13" s="82">
        <f t="shared" si="1"/>
        <v>102.80106183720872</v>
      </c>
      <c r="H13" s="46"/>
    </row>
    <row r="14" spans="1:8" s="14" customFormat="1" ht="18.75">
      <c r="A14" s="17">
        <v>18030000</v>
      </c>
      <c r="B14" s="22" t="s">
        <v>70</v>
      </c>
      <c r="C14" s="7">
        <v>7000</v>
      </c>
      <c r="D14" s="7">
        <v>7000</v>
      </c>
      <c r="E14" s="7">
        <v>19935</v>
      </c>
      <c r="F14" s="80">
        <f t="shared" si="0"/>
        <v>284.7857142857143</v>
      </c>
      <c r="G14" s="82">
        <f t="shared" si="1"/>
        <v>284.7857142857143</v>
      </c>
      <c r="H14" s="46"/>
    </row>
    <row r="15" spans="1:8" s="14" customFormat="1" ht="37.5" hidden="1">
      <c r="A15" s="17">
        <v>18040000</v>
      </c>
      <c r="B15" s="22" t="s">
        <v>71</v>
      </c>
      <c r="C15" s="7"/>
      <c r="D15" s="7"/>
      <c r="E15" s="7"/>
      <c r="F15" s="80"/>
      <c r="G15" s="82"/>
      <c r="H15" s="46"/>
    </row>
    <row r="16" spans="1:8" s="14" customFormat="1" ht="18" customHeight="1">
      <c r="A16" s="17">
        <v>18050000</v>
      </c>
      <c r="B16" s="22" t="s">
        <v>7</v>
      </c>
      <c r="C16" s="7">
        <v>28604847</v>
      </c>
      <c r="D16" s="7">
        <v>31839899</v>
      </c>
      <c r="E16" s="7">
        <v>24853371</v>
      </c>
      <c r="F16" s="80">
        <f>E16*100/C16</f>
        <v>86.88517369101817</v>
      </c>
      <c r="G16" s="82">
        <f>E16/D16*100</f>
        <v>78.05731733005811</v>
      </c>
      <c r="H16" s="46"/>
    </row>
    <row r="17" spans="1:8" s="14" customFormat="1" ht="56.25" hidden="1">
      <c r="A17" s="17">
        <v>19010100</v>
      </c>
      <c r="B17" s="22" t="s">
        <v>148</v>
      </c>
      <c r="C17" s="7"/>
      <c r="D17" s="7"/>
      <c r="E17" s="7"/>
      <c r="F17" s="80"/>
      <c r="G17" s="82"/>
      <c r="H17" s="46"/>
    </row>
    <row r="18" spans="1:8" s="14" customFormat="1" ht="25.5" customHeight="1">
      <c r="A18" s="17"/>
      <c r="B18" s="23" t="s">
        <v>9</v>
      </c>
      <c r="C18" s="9">
        <f>C21+C22+C23+C24+C25+C26+C28+C29+C30+C31+C32</f>
        <v>647140</v>
      </c>
      <c r="D18" s="9">
        <f>D21+D22+D23+D24+D25+D26+D28+D29+D30+D31+D32</f>
        <v>826140</v>
      </c>
      <c r="E18" s="9">
        <f>E19+E21+E22+E23+E24+E25+E26+E28+E29+E30+E31+E32+E27+E33</f>
        <v>1058692</v>
      </c>
      <c r="F18" s="83">
        <f>E18*100/C18</f>
        <v>163.59551256296936</v>
      </c>
      <c r="G18" s="84">
        <f>E18/D18*100</f>
        <v>128.14922410245237</v>
      </c>
      <c r="H18" s="46"/>
    </row>
    <row r="19" spans="1:8" s="14" customFormat="1" ht="56.25" hidden="1">
      <c r="A19" s="17">
        <v>21010300</v>
      </c>
      <c r="B19" s="22" t="s">
        <v>78</v>
      </c>
      <c r="C19" s="7"/>
      <c r="D19" s="7"/>
      <c r="E19" s="7"/>
      <c r="F19" s="85"/>
      <c r="G19" s="82"/>
      <c r="H19" s="46"/>
    </row>
    <row r="20" spans="1:8" s="14" customFormat="1" ht="18.75" hidden="1">
      <c r="A20" s="17">
        <v>21080500</v>
      </c>
      <c r="B20" s="22" t="s">
        <v>10</v>
      </c>
      <c r="C20" s="7"/>
      <c r="D20" s="7"/>
      <c r="E20" s="7"/>
      <c r="F20" s="85"/>
      <c r="G20" s="82" t="e">
        <f>E20/D20*100</f>
        <v>#DIV/0!</v>
      </c>
      <c r="H20" s="46"/>
    </row>
    <row r="21" spans="1:8" s="14" customFormat="1" ht="18.75" hidden="1">
      <c r="A21" s="17">
        <v>21080500</v>
      </c>
      <c r="B21" s="22" t="s">
        <v>10</v>
      </c>
      <c r="C21" s="7"/>
      <c r="D21" s="7"/>
      <c r="E21" s="7"/>
      <c r="F21" s="85"/>
      <c r="G21" s="82"/>
      <c r="H21" s="46"/>
    </row>
    <row r="22" spans="1:8" s="14" customFormat="1" ht="24" customHeight="1">
      <c r="A22" s="17">
        <v>21081100</v>
      </c>
      <c r="B22" s="22" t="s">
        <v>29</v>
      </c>
      <c r="C22" s="7"/>
      <c r="D22" s="7"/>
      <c r="E22" s="7">
        <v>11996</v>
      </c>
      <c r="F22" s="85"/>
      <c r="G22" s="82"/>
      <c r="H22" s="46"/>
    </row>
    <row r="23" spans="1:8" s="14" customFormat="1" ht="53.25" customHeight="1">
      <c r="A23" s="17">
        <v>21081500</v>
      </c>
      <c r="B23" s="22" t="s">
        <v>84</v>
      </c>
      <c r="C23" s="7"/>
      <c r="D23" s="7"/>
      <c r="E23" s="7">
        <v>56800</v>
      </c>
      <c r="F23" s="80"/>
      <c r="G23" s="82"/>
      <c r="H23" s="46"/>
    </row>
    <row r="24" spans="1:8" s="14" customFormat="1" ht="53.25" customHeight="1">
      <c r="A24" s="17">
        <v>22010300</v>
      </c>
      <c r="B24" s="22" t="s">
        <v>82</v>
      </c>
      <c r="C24" s="7">
        <v>120000</v>
      </c>
      <c r="D24" s="7">
        <v>135000</v>
      </c>
      <c r="E24" s="7">
        <v>110667</v>
      </c>
      <c r="F24" s="85">
        <f>E24*100/C24</f>
        <v>92.2225</v>
      </c>
      <c r="G24" s="82">
        <f>E24/D24*100</f>
        <v>81.97555555555556</v>
      </c>
      <c r="H24" s="46"/>
    </row>
    <row r="25" spans="1:8" s="14" customFormat="1" ht="24" customHeight="1">
      <c r="A25" s="17">
        <v>22012500</v>
      </c>
      <c r="B25" s="22" t="s">
        <v>83</v>
      </c>
      <c r="C25" s="7">
        <v>65410</v>
      </c>
      <c r="D25" s="7">
        <v>65410</v>
      </c>
      <c r="E25" s="7">
        <v>134300</v>
      </c>
      <c r="F25" s="85">
        <f>E25*100/C25</f>
        <v>205.32028741782602</v>
      </c>
      <c r="G25" s="82">
        <f>E25/D25*100</f>
        <v>205.32028741782602</v>
      </c>
      <c r="H25" s="46"/>
    </row>
    <row r="26" spans="1:8" s="14" customFormat="1" ht="37.5">
      <c r="A26" s="17">
        <v>22012600</v>
      </c>
      <c r="B26" s="22" t="s">
        <v>141</v>
      </c>
      <c r="C26" s="7">
        <v>264000</v>
      </c>
      <c r="D26" s="7">
        <v>314000</v>
      </c>
      <c r="E26" s="7">
        <v>325320</v>
      </c>
      <c r="F26" s="85">
        <f>E26*100/C26</f>
        <v>123.22727272727273</v>
      </c>
      <c r="G26" s="82">
        <f>E26/D26*100</f>
        <v>103.60509554140127</v>
      </c>
      <c r="H26" s="46"/>
    </row>
    <row r="27" spans="1:8" s="14" customFormat="1" ht="112.5">
      <c r="A27" s="17">
        <v>22012900</v>
      </c>
      <c r="B27" s="50" t="s">
        <v>149</v>
      </c>
      <c r="C27" s="7"/>
      <c r="D27" s="7"/>
      <c r="E27" s="7">
        <v>11450</v>
      </c>
      <c r="F27" s="80"/>
      <c r="G27" s="82"/>
      <c r="H27" s="46"/>
    </row>
    <row r="28" spans="1:8" s="14" customFormat="1" ht="56.25">
      <c r="A28" s="17">
        <v>22080400</v>
      </c>
      <c r="B28" s="22" t="s">
        <v>72</v>
      </c>
      <c r="C28" s="7">
        <v>153600</v>
      </c>
      <c r="D28" s="7">
        <v>153600</v>
      </c>
      <c r="E28" s="7">
        <v>88934</v>
      </c>
      <c r="F28" s="80">
        <f>E28*100/C28</f>
        <v>57.899739583333336</v>
      </c>
      <c r="G28" s="82">
        <f>E28/D28*100</f>
        <v>57.89973958333333</v>
      </c>
      <c r="H28" s="46"/>
    </row>
    <row r="29" spans="1:8" s="14" customFormat="1" ht="17.25" customHeight="1">
      <c r="A29" s="17">
        <v>22090000</v>
      </c>
      <c r="B29" s="22" t="s">
        <v>11</v>
      </c>
      <c r="C29" s="7">
        <v>1530</v>
      </c>
      <c r="D29" s="7">
        <v>1530</v>
      </c>
      <c r="E29" s="7">
        <v>6503</v>
      </c>
      <c r="F29" s="80">
        <f>E29*100/C29</f>
        <v>425.0326797385621</v>
      </c>
      <c r="G29" s="82">
        <f>E29/D29*100</f>
        <v>425.0326797385621</v>
      </c>
      <c r="H29" s="46"/>
    </row>
    <row r="30" spans="1:8" s="14" customFormat="1" ht="56.25">
      <c r="A30" s="17">
        <v>22130000</v>
      </c>
      <c r="B30" s="22" t="s">
        <v>73</v>
      </c>
      <c r="C30" s="7"/>
      <c r="D30" s="7"/>
      <c r="E30" s="7">
        <v>817</v>
      </c>
      <c r="F30" s="80"/>
      <c r="G30" s="82"/>
      <c r="H30" s="46"/>
    </row>
    <row r="31" spans="1:8" s="14" customFormat="1" ht="18.75">
      <c r="A31" s="17">
        <v>24060300</v>
      </c>
      <c r="B31" s="22" t="s">
        <v>10</v>
      </c>
      <c r="C31" s="7">
        <v>42600</v>
      </c>
      <c r="D31" s="7">
        <v>156600</v>
      </c>
      <c r="E31" s="7">
        <v>262829</v>
      </c>
      <c r="F31" s="80">
        <f>E31*100/C31</f>
        <v>616.9694835680751</v>
      </c>
      <c r="G31" s="82">
        <f>E31/D31*100</f>
        <v>167.8346104725415</v>
      </c>
      <c r="H31" s="46"/>
    </row>
    <row r="32" spans="1:8" s="14" customFormat="1" ht="177" customHeight="1">
      <c r="A32" s="24">
        <v>24062200</v>
      </c>
      <c r="B32" s="22" t="s">
        <v>85</v>
      </c>
      <c r="C32" s="25"/>
      <c r="D32" s="25"/>
      <c r="E32" s="25">
        <v>3090</v>
      </c>
      <c r="F32" s="86"/>
      <c r="G32" s="87"/>
      <c r="H32" s="46"/>
    </row>
    <row r="33" spans="1:8" s="14" customFormat="1" ht="79.5" customHeight="1">
      <c r="A33" s="3">
        <v>31010200</v>
      </c>
      <c r="B33" s="50" t="s">
        <v>175</v>
      </c>
      <c r="C33" s="7"/>
      <c r="D33" s="7"/>
      <c r="E33" s="7">
        <v>45986</v>
      </c>
      <c r="F33" s="85"/>
      <c r="G33" s="85"/>
      <c r="H33" s="46"/>
    </row>
    <row r="34" spans="1:8" s="14" customFormat="1" ht="1.5" customHeight="1" thickBot="1">
      <c r="A34" s="54" t="s">
        <v>3</v>
      </c>
      <c r="B34" s="55" t="s">
        <v>8</v>
      </c>
      <c r="C34" s="56">
        <f>SUM(C20:C31)</f>
        <v>647140</v>
      </c>
      <c r="D34" s="56">
        <f>SUM(D20:D32)</f>
        <v>826140</v>
      </c>
      <c r="E34" s="56">
        <f>SUM(E19:E33)</f>
        <v>1058692</v>
      </c>
      <c r="F34" s="88">
        <f>E34*100/C34</f>
        <v>163.59551256296936</v>
      </c>
      <c r="G34" s="89">
        <f>E34/D34*100</f>
        <v>128.14922410245237</v>
      </c>
      <c r="H34" s="46"/>
    </row>
    <row r="35" spans="1:8" s="14" customFormat="1" ht="19.5" thickBot="1">
      <c r="A35" s="26" t="s">
        <v>3</v>
      </c>
      <c r="B35" s="16" t="s">
        <v>12</v>
      </c>
      <c r="C35" s="8">
        <f>C7+C18</f>
        <v>135698696</v>
      </c>
      <c r="D35" s="8">
        <f>D7+D18</f>
        <v>145616399</v>
      </c>
      <c r="E35" s="8">
        <f>E7+E18</f>
        <v>119101360</v>
      </c>
      <c r="F35" s="78">
        <f>E35*100/C35</f>
        <v>87.76897900330597</v>
      </c>
      <c r="G35" s="79">
        <f>E35/D35*100</f>
        <v>81.79117243518705</v>
      </c>
      <c r="H35" s="46"/>
    </row>
    <row r="36" spans="1:8" s="14" customFormat="1" ht="18.75">
      <c r="A36" s="27"/>
      <c r="B36" s="28" t="s">
        <v>13</v>
      </c>
      <c r="C36" s="9">
        <f>C37</f>
        <v>17522400</v>
      </c>
      <c r="D36" s="9">
        <f>D37</f>
        <v>17522400</v>
      </c>
      <c r="E36" s="9">
        <f>E37</f>
        <v>13141800</v>
      </c>
      <c r="F36" s="83">
        <f>F37</f>
        <v>75</v>
      </c>
      <c r="G36" s="84">
        <f>G37</f>
        <v>75</v>
      </c>
      <c r="H36" s="46"/>
    </row>
    <row r="37" spans="1:8" s="14" customFormat="1" ht="18.75">
      <c r="A37" s="17">
        <v>41020100</v>
      </c>
      <c r="B37" s="22" t="s">
        <v>74</v>
      </c>
      <c r="C37" s="7">
        <v>17522400</v>
      </c>
      <c r="D37" s="7">
        <v>17522400</v>
      </c>
      <c r="E37" s="7">
        <v>13141800</v>
      </c>
      <c r="F37" s="80">
        <f>E37*100/C37</f>
        <v>75</v>
      </c>
      <c r="G37" s="82">
        <f>E37/D37*100</f>
        <v>75</v>
      </c>
      <c r="H37" s="46"/>
    </row>
    <row r="38" spans="1:8" s="14" customFormat="1" ht="18.75">
      <c r="A38" s="17"/>
      <c r="B38" s="23" t="s">
        <v>14</v>
      </c>
      <c r="C38" s="9">
        <f>C35+C36</f>
        <v>153221096</v>
      </c>
      <c r="D38" s="9">
        <f>D35+D36</f>
        <v>163138799</v>
      </c>
      <c r="E38" s="9">
        <f>E35+E36</f>
        <v>132243160</v>
      </c>
      <c r="F38" s="83">
        <f>F35+F36</f>
        <v>162.76897900330596</v>
      </c>
      <c r="G38" s="84">
        <f>G35+G36</f>
        <v>156.79117243518704</v>
      </c>
      <c r="H38" s="46"/>
    </row>
    <row r="39" spans="1:8" s="14" customFormat="1" ht="33.75" customHeight="1">
      <c r="A39" s="57">
        <v>41030000</v>
      </c>
      <c r="B39" s="28" t="s">
        <v>152</v>
      </c>
      <c r="C39" s="9">
        <f>C40+C41</f>
        <v>117777100</v>
      </c>
      <c r="D39" s="9">
        <f>D40+D41+D42</f>
        <v>131973600</v>
      </c>
      <c r="E39" s="9">
        <f>E40+E41+E42</f>
        <v>100267300</v>
      </c>
      <c r="F39" s="83">
        <f aca="true" t="shared" si="2" ref="F39:F56">E39*100/C39</f>
        <v>85.13310312446137</v>
      </c>
      <c r="G39" s="90">
        <f aca="true" t="shared" si="3" ref="G39:G46">E39/D39*100</f>
        <v>75.9752708117381</v>
      </c>
      <c r="H39" s="46"/>
    </row>
    <row r="40" spans="1:8" s="14" customFormat="1" ht="37.5">
      <c r="A40" s="51">
        <v>41033900</v>
      </c>
      <c r="B40" s="22" t="s">
        <v>76</v>
      </c>
      <c r="C40" s="7">
        <v>77770700</v>
      </c>
      <c r="D40" s="7">
        <v>77770700</v>
      </c>
      <c r="E40" s="7">
        <v>59494700</v>
      </c>
      <c r="F40" s="85">
        <f t="shared" si="2"/>
        <v>76.50014722768343</v>
      </c>
      <c r="G40" s="82">
        <f t="shared" si="3"/>
        <v>76.50014722768344</v>
      </c>
      <c r="H40" s="46"/>
    </row>
    <row r="41" spans="1:8" s="14" customFormat="1" ht="39.75" customHeight="1">
      <c r="A41" s="51">
        <v>41034200</v>
      </c>
      <c r="B41" s="22" t="s">
        <v>77</v>
      </c>
      <c r="C41" s="7">
        <v>40006400</v>
      </c>
      <c r="D41" s="7">
        <v>43622900</v>
      </c>
      <c r="E41" s="7">
        <v>35429600</v>
      </c>
      <c r="F41" s="80">
        <f t="shared" si="2"/>
        <v>88.55983042713166</v>
      </c>
      <c r="G41" s="82">
        <f t="shared" si="3"/>
        <v>81.21789243722907</v>
      </c>
      <c r="H41" s="46"/>
    </row>
    <row r="42" spans="1:8" s="14" customFormat="1" ht="60" customHeight="1">
      <c r="A42" s="51" t="s">
        <v>312</v>
      </c>
      <c r="B42" s="50" t="s">
        <v>313</v>
      </c>
      <c r="C42" s="7"/>
      <c r="D42" s="7">
        <v>10580000</v>
      </c>
      <c r="E42" s="7">
        <v>5343000</v>
      </c>
      <c r="F42" s="80"/>
      <c r="G42" s="82">
        <f t="shared" si="3"/>
        <v>50.50094517958412</v>
      </c>
      <c r="H42" s="46"/>
    </row>
    <row r="43" spans="1:8" s="14" customFormat="1" ht="37.5">
      <c r="A43" s="57" t="s">
        <v>153</v>
      </c>
      <c r="B43" s="28" t="s">
        <v>154</v>
      </c>
      <c r="C43" s="9">
        <f>C44</f>
        <v>24512568</v>
      </c>
      <c r="D43" s="9">
        <f>D44</f>
        <v>23089009</v>
      </c>
      <c r="E43" s="9">
        <f>E44</f>
        <v>16382732</v>
      </c>
      <c r="F43" s="91">
        <f t="shared" si="2"/>
        <v>66.83400939469092</v>
      </c>
      <c r="G43" s="84">
        <f t="shared" si="3"/>
        <v>70.95467804616473</v>
      </c>
      <c r="H43" s="46"/>
    </row>
    <row r="44" spans="1:8" s="14" customFormat="1" ht="75">
      <c r="A44" s="51" t="s">
        <v>155</v>
      </c>
      <c r="B44" s="22" t="s">
        <v>156</v>
      </c>
      <c r="C44" s="7">
        <v>24512568</v>
      </c>
      <c r="D44" s="7">
        <v>23089009</v>
      </c>
      <c r="E44" s="7">
        <v>16382732</v>
      </c>
      <c r="F44" s="80">
        <f t="shared" si="2"/>
        <v>66.83400939469092</v>
      </c>
      <c r="G44" s="82">
        <f t="shared" si="3"/>
        <v>70.95467804616473</v>
      </c>
      <c r="H44" s="46"/>
    </row>
    <row r="45" spans="1:8" s="14" customFormat="1" ht="38.25" customHeight="1">
      <c r="A45" s="57" t="s">
        <v>157</v>
      </c>
      <c r="B45" s="58" t="s">
        <v>158</v>
      </c>
      <c r="C45" s="9">
        <f>C46+C47+C48+C50+C51+C54+C59+C56</f>
        <v>342171785</v>
      </c>
      <c r="D45" s="9">
        <f>D46+D47+D48+D50+D51+D54+D59+D56+D58+D52+D53+D55+D49+D57</f>
        <v>385487778</v>
      </c>
      <c r="E45" s="9">
        <f>E46+E47+E48+E50+E51+E54+E59+E56+E58+E52+E53+E55+E57</f>
        <v>327755962</v>
      </c>
      <c r="F45" s="91">
        <f t="shared" si="2"/>
        <v>95.78696326466543</v>
      </c>
      <c r="G45" s="84">
        <f t="shared" si="3"/>
        <v>85.02369743094683</v>
      </c>
      <c r="H45" s="46"/>
    </row>
    <row r="46" spans="1:8" s="14" customFormat="1" ht="150">
      <c r="A46" s="51" t="s">
        <v>159</v>
      </c>
      <c r="B46" s="52" t="s">
        <v>160</v>
      </c>
      <c r="C46" s="7">
        <v>148768700</v>
      </c>
      <c r="D46" s="7">
        <v>164621092</v>
      </c>
      <c r="E46" s="7">
        <v>164621092</v>
      </c>
      <c r="F46" s="80">
        <f t="shared" si="2"/>
        <v>110.65573067453033</v>
      </c>
      <c r="G46" s="82">
        <f t="shared" si="3"/>
        <v>100</v>
      </c>
      <c r="H46" s="46"/>
    </row>
    <row r="47" spans="1:8" s="14" customFormat="1" ht="81" customHeight="1">
      <c r="A47" s="51" t="s">
        <v>161</v>
      </c>
      <c r="B47" s="53" t="s">
        <v>162</v>
      </c>
      <c r="C47" s="7">
        <v>3794700</v>
      </c>
      <c r="D47" s="7">
        <v>3794700</v>
      </c>
      <c r="E47" s="7">
        <v>3202777</v>
      </c>
      <c r="F47" s="80">
        <f t="shared" si="2"/>
        <v>84.40132289772578</v>
      </c>
      <c r="G47" s="82">
        <f aca="true" t="shared" si="4" ref="G47:G58">E47/D47*100</f>
        <v>84.40132289772578</v>
      </c>
      <c r="H47" s="46"/>
    </row>
    <row r="48" spans="1:8" s="14" customFormat="1" ht="231" customHeight="1">
      <c r="A48" s="51" t="s">
        <v>163</v>
      </c>
      <c r="B48" s="53" t="s">
        <v>164</v>
      </c>
      <c r="C48" s="7">
        <v>117952700</v>
      </c>
      <c r="D48" s="7">
        <v>117952700</v>
      </c>
      <c r="E48" s="7">
        <v>80649639</v>
      </c>
      <c r="F48" s="80">
        <f t="shared" si="2"/>
        <v>68.37455946324246</v>
      </c>
      <c r="G48" s="82">
        <f t="shared" si="4"/>
        <v>68.37455946324246</v>
      </c>
      <c r="H48" s="46"/>
    </row>
    <row r="49" spans="1:8" s="14" customFormat="1" ht="229.5" customHeight="1">
      <c r="A49" s="51" t="s">
        <v>314</v>
      </c>
      <c r="B49" s="52" t="s">
        <v>315</v>
      </c>
      <c r="C49" s="7"/>
      <c r="D49" s="7">
        <v>780605</v>
      </c>
      <c r="E49" s="7"/>
      <c r="F49" s="80"/>
      <c r="G49" s="82"/>
      <c r="H49" s="46"/>
    </row>
    <row r="50" spans="1:8" s="14" customFormat="1" ht="195.75" customHeight="1">
      <c r="A50" s="51" t="s">
        <v>165</v>
      </c>
      <c r="B50" s="53" t="s">
        <v>166</v>
      </c>
      <c r="C50" s="7">
        <v>1020900</v>
      </c>
      <c r="D50" s="7">
        <v>1020900</v>
      </c>
      <c r="E50" s="7">
        <v>752879</v>
      </c>
      <c r="F50" s="80">
        <f t="shared" si="2"/>
        <v>73.7465961406602</v>
      </c>
      <c r="G50" s="82">
        <f t="shared" si="4"/>
        <v>73.7465961406602</v>
      </c>
      <c r="H50" s="46"/>
    </row>
    <row r="51" spans="1:8" s="14" customFormat="1" ht="56.25">
      <c r="A51" s="51" t="s">
        <v>167</v>
      </c>
      <c r="B51" s="53" t="s">
        <v>168</v>
      </c>
      <c r="C51" s="7">
        <v>11252556</v>
      </c>
      <c r="D51" s="7">
        <v>13594032</v>
      </c>
      <c r="E51" s="7">
        <v>13227452</v>
      </c>
      <c r="F51" s="80">
        <f t="shared" si="2"/>
        <v>117.55064360488409</v>
      </c>
      <c r="G51" s="82">
        <f t="shared" si="4"/>
        <v>97.3033754812406</v>
      </c>
      <c r="H51" s="46"/>
    </row>
    <row r="52" spans="1:8" s="14" customFormat="1" ht="55.5" customHeight="1">
      <c r="A52" s="51" t="s">
        <v>294</v>
      </c>
      <c r="B52" s="74" t="s">
        <v>297</v>
      </c>
      <c r="C52" s="7"/>
      <c r="D52" s="7">
        <v>254700</v>
      </c>
      <c r="E52" s="7">
        <v>236100</v>
      </c>
      <c r="F52" s="80"/>
      <c r="G52" s="82">
        <f t="shared" si="4"/>
        <v>92.69729093050648</v>
      </c>
      <c r="H52" s="46"/>
    </row>
    <row r="53" spans="1:8" s="14" customFormat="1" ht="75">
      <c r="A53" s="51" t="s">
        <v>295</v>
      </c>
      <c r="B53" s="74" t="s">
        <v>298</v>
      </c>
      <c r="C53" s="7"/>
      <c r="D53" s="7">
        <v>1453400</v>
      </c>
      <c r="E53" s="7">
        <v>1321200</v>
      </c>
      <c r="F53" s="80"/>
      <c r="G53" s="82">
        <f t="shared" si="4"/>
        <v>90.90408696848769</v>
      </c>
      <c r="H53" s="46"/>
    </row>
    <row r="54" spans="1:8" s="14" customFormat="1" ht="56.25">
      <c r="A54" s="51" t="s">
        <v>169</v>
      </c>
      <c r="B54" s="53" t="s">
        <v>170</v>
      </c>
      <c r="C54" s="7">
        <v>17485635</v>
      </c>
      <c r="D54" s="7">
        <v>22661645</v>
      </c>
      <c r="E54" s="7">
        <v>18355210</v>
      </c>
      <c r="F54" s="80">
        <f t="shared" si="2"/>
        <v>104.97308219003772</v>
      </c>
      <c r="G54" s="82">
        <f t="shared" si="4"/>
        <v>80.99681201430876</v>
      </c>
      <c r="H54" s="46"/>
    </row>
    <row r="55" spans="1:8" s="14" customFormat="1" ht="56.25">
      <c r="A55" s="51" t="s">
        <v>296</v>
      </c>
      <c r="B55" s="74" t="s">
        <v>299</v>
      </c>
      <c r="C55" s="7"/>
      <c r="D55" s="7">
        <v>565274</v>
      </c>
      <c r="E55" s="7">
        <v>565274</v>
      </c>
      <c r="F55" s="80"/>
      <c r="G55" s="82">
        <f t="shared" si="4"/>
        <v>100</v>
      </c>
      <c r="H55" s="46"/>
    </row>
    <row r="56" spans="1:8" s="14" customFormat="1" ht="75">
      <c r="A56" s="51" t="s">
        <v>171</v>
      </c>
      <c r="B56" s="53" t="s">
        <v>172</v>
      </c>
      <c r="C56" s="7">
        <v>1761169</v>
      </c>
      <c r="D56" s="7">
        <v>1761169</v>
      </c>
      <c r="E56" s="7">
        <v>1321200</v>
      </c>
      <c r="F56" s="80">
        <f t="shared" si="2"/>
        <v>75.01835428627236</v>
      </c>
      <c r="G56" s="82">
        <f t="shared" si="4"/>
        <v>75.01835428627236</v>
      </c>
      <c r="H56" s="46"/>
    </row>
    <row r="57" spans="1:8" s="14" customFormat="1" ht="60" customHeight="1">
      <c r="A57" s="51" t="s">
        <v>316</v>
      </c>
      <c r="B57" s="52" t="s">
        <v>317</v>
      </c>
      <c r="C57" s="7"/>
      <c r="D57" s="7">
        <v>7580000</v>
      </c>
      <c r="E57" s="7">
        <v>3366833</v>
      </c>
      <c r="F57" s="80"/>
      <c r="G57" s="82">
        <f t="shared" si="4"/>
        <v>44.417321899736145</v>
      </c>
      <c r="H57" s="46"/>
    </row>
    <row r="58" spans="1:8" s="14" customFormat="1" ht="56.25">
      <c r="A58" s="51" t="s">
        <v>176</v>
      </c>
      <c r="B58" s="52" t="s">
        <v>177</v>
      </c>
      <c r="C58" s="7"/>
      <c r="D58" s="7">
        <v>29500</v>
      </c>
      <c r="E58" s="7">
        <v>29500</v>
      </c>
      <c r="F58" s="80"/>
      <c r="G58" s="82">
        <f t="shared" si="4"/>
        <v>100</v>
      </c>
      <c r="H58" s="46"/>
    </row>
    <row r="59" spans="1:8" s="14" customFormat="1" ht="18" customHeight="1">
      <c r="A59" s="51" t="s">
        <v>173</v>
      </c>
      <c r="B59" s="53" t="s">
        <v>174</v>
      </c>
      <c r="C59" s="7">
        <v>40135425</v>
      </c>
      <c r="D59" s="7">
        <v>49418061</v>
      </c>
      <c r="E59" s="7">
        <v>40106806</v>
      </c>
      <c r="F59" s="85">
        <f>E59*100/C59</f>
        <v>99.92869391566178</v>
      </c>
      <c r="G59" s="82">
        <f>E59/D59*100</f>
        <v>81.15819436946342</v>
      </c>
      <c r="H59" s="46"/>
    </row>
    <row r="60" spans="1:8" s="14" customFormat="1" ht="238.5" customHeight="1" hidden="1">
      <c r="A60" s="17"/>
      <c r="B60" s="48"/>
      <c r="C60" s="7"/>
      <c r="D60" s="7"/>
      <c r="E60" s="7"/>
      <c r="F60" s="85"/>
      <c r="G60" s="82" t="e">
        <f>E60/D60*100</f>
        <v>#DIV/0!</v>
      </c>
      <c r="H60" s="46"/>
    </row>
    <row r="61" spans="1:8" s="14" customFormat="1" ht="18.75" hidden="1">
      <c r="A61" s="17"/>
      <c r="B61" s="22"/>
      <c r="C61" s="7"/>
      <c r="D61" s="7"/>
      <c r="E61" s="7"/>
      <c r="F61" s="85"/>
      <c r="G61" s="82" t="e">
        <f>E61/D61*100</f>
        <v>#DIV/0!</v>
      </c>
      <c r="H61" s="46"/>
    </row>
    <row r="62" spans="1:8" s="14" customFormat="1" ht="30" customHeight="1">
      <c r="A62" s="27"/>
      <c r="B62" s="23" t="s">
        <v>15</v>
      </c>
      <c r="C62" s="9">
        <f>C38+C39+C43+C45</f>
        <v>637682549</v>
      </c>
      <c r="D62" s="9">
        <f>D38+D39+D43+D45</f>
        <v>703689186</v>
      </c>
      <c r="E62" s="9">
        <f>E38+E39+E43+E45</f>
        <v>576649154</v>
      </c>
      <c r="F62" s="83">
        <f>E62*100/C62</f>
        <v>90.42887482247848</v>
      </c>
      <c r="G62" s="84">
        <f>E62/D62*100</f>
        <v>81.94657037119795</v>
      </c>
      <c r="H62" s="46"/>
    </row>
    <row r="63" spans="1:8" s="14" customFormat="1" ht="19.5" thickBot="1">
      <c r="A63" s="105" t="s">
        <v>33</v>
      </c>
      <c r="B63" s="106"/>
      <c r="C63" s="106"/>
      <c r="D63" s="106"/>
      <c r="E63" s="106"/>
      <c r="F63" s="106"/>
      <c r="G63" s="107"/>
      <c r="H63" s="46"/>
    </row>
    <row r="64" spans="1:8" s="14" customFormat="1" ht="18.75">
      <c r="A64" s="59" t="s">
        <v>135</v>
      </c>
      <c r="B64" s="59" t="s">
        <v>34</v>
      </c>
      <c r="C64" s="9">
        <f>SUM(C65:C66)</f>
        <v>30822443</v>
      </c>
      <c r="D64" s="9">
        <f>SUM(D65:D66)</f>
        <v>35621602</v>
      </c>
      <c r="E64" s="9">
        <f>SUM(E65:E66)</f>
        <v>23688928.060000014</v>
      </c>
      <c r="F64" s="92">
        <f aca="true" t="shared" si="5" ref="F64:F69">E64*100/C64</f>
        <v>76.8561014453008</v>
      </c>
      <c r="G64" s="93">
        <f aca="true" t="shared" si="6" ref="G64:G69">E64*100/D64</f>
        <v>66.50157974366233</v>
      </c>
      <c r="H64" s="76"/>
    </row>
    <row r="65" spans="1:8" s="4" customFormat="1" ht="78" customHeight="1">
      <c r="A65" s="3" t="s">
        <v>179</v>
      </c>
      <c r="B65" s="60" t="s">
        <v>86</v>
      </c>
      <c r="C65" s="7">
        <v>29935545</v>
      </c>
      <c r="D65" s="7">
        <v>34376363</v>
      </c>
      <c r="E65" s="7">
        <v>22928255.380000014</v>
      </c>
      <c r="F65" s="94">
        <f t="shared" si="5"/>
        <v>76.59207600863795</v>
      </c>
      <c r="G65" s="95">
        <f t="shared" si="6"/>
        <v>66.69773466145914</v>
      </c>
      <c r="H65" s="45"/>
    </row>
    <row r="66" spans="1:8" s="4" customFormat="1" ht="18.75">
      <c r="A66" s="3" t="s">
        <v>180</v>
      </c>
      <c r="B66" s="60" t="s">
        <v>181</v>
      </c>
      <c r="C66" s="7">
        <v>886898</v>
      </c>
      <c r="D66" s="7">
        <v>1245239</v>
      </c>
      <c r="E66" s="7">
        <v>760672.68</v>
      </c>
      <c r="F66" s="92">
        <f t="shared" si="5"/>
        <v>85.76777487377353</v>
      </c>
      <c r="G66" s="93">
        <f t="shared" si="6"/>
        <v>61.08648058726076</v>
      </c>
      <c r="H66" s="45"/>
    </row>
    <row r="67" spans="1:8" s="4" customFormat="1" ht="18.75">
      <c r="A67" s="61">
        <v>1000</v>
      </c>
      <c r="B67" s="59" t="s">
        <v>35</v>
      </c>
      <c r="C67" s="9">
        <f>SUM(C68:C75)</f>
        <v>173994140</v>
      </c>
      <c r="D67" s="9">
        <f>SUM(D68:D75)</f>
        <v>183069107</v>
      </c>
      <c r="E67" s="9">
        <f>SUM(E68:E75)</f>
        <v>133747615.51000004</v>
      </c>
      <c r="F67" s="92">
        <f>E67*100/C67</f>
        <v>76.86903450311604</v>
      </c>
      <c r="G67" s="93">
        <f t="shared" si="6"/>
        <v>73.05853931433666</v>
      </c>
      <c r="H67" s="45"/>
    </row>
    <row r="68" spans="1:8" s="4" customFormat="1" ht="34.5" customHeight="1">
      <c r="A68" s="3" t="s">
        <v>87</v>
      </c>
      <c r="B68" s="60" t="s">
        <v>182</v>
      </c>
      <c r="C68" s="7">
        <v>22682630</v>
      </c>
      <c r="D68" s="7">
        <v>25408895</v>
      </c>
      <c r="E68" s="7">
        <v>16739175.060000004</v>
      </c>
      <c r="F68" s="94">
        <f t="shared" si="5"/>
        <v>73.79732888117474</v>
      </c>
      <c r="G68" s="95">
        <f t="shared" si="6"/>
        <v>65.8791933297375</v>
      </c>
      <c r="H68" s="45"/>
    </row>
    <row r="69" spans="1:8" s="4" customFormat="1" ht="84.75" customHeight="1">
      <c r="A69" s="3" t="s">
        <v>88</v>
      </c>
      <c r="B69" s="60" t="s">
        <v>183</v>
      </c>
      <c r="C69" s="7">
        <v>135039025</v>
      </c>
      <c r="D69" s="7">
        <v>141143157</v>
      </c>
      <c r="E69" s="7">
        <v>105272442.52000003</v>
      </c>
      <c r="F69" s="94">
        <f t="shared" si="5"/>
        <v>77.95705168931723</v>
      </c>
      <c r="G69" s="95">
        <f t="shared" si="6"/>
        <v>74.58558017091825</v>
      </c>
      <c r="H69" s="45"/>
    </row>
    <row r="70" spans="1:8" s="4" customFormat="1" ht="90" customHeight="1">
      <c r="A70" s="3" t="s">
        <v>89</v>
      </c>
      <c r="B70" s="60" t="s">
        <v>184</v>
      </c>
      <c r="C70" s="7">
        <v>2147278</v>
      </c>
      <c r="D70" s="7">
        <v>1605451</v>
      </c>
      <c r="E70" s="7">
        <v>987775.76</v>
      </c>
      <c r="F70" s="94">
        <f aca="true" t="shared" si="7" ref="F70:F75">E70*100/C70</f>
        <v>46.00129838800565</v>
      </c>
      <c r="G70" s="95">
        <f aca="true" t="shared" si="8" ref="G70:G75">E70*100/D70</f>
        <v>61.526372340233365</v>
      </c>
      <c r="H70" s="45"/>
    </row>
    <row r="71" spans="1:8" s="4" customFormat="1" ht="37.5">
      <c r="A71" s="3" t="s">
        <v>90</v>
      </c>
      <c r="B71" s="60" t="s">
        <v>91</v>
      </c>
      <c r="C71" s="7">
        <v>2487419</v>
      </c>
      <c r="D71" s="7">
        <v>2555419</v>
      </c>
      <c r="E71" s="7">
        <v>1808546.49</v>
      </c>
      <c r="F71" s="94">
        <f t="shared" si="7"/>
        <v>72.7077541017416</v>
      </c>
      <c r="G71" s="95">
        <f t="shared" si="8"/>
        <v>70.77299221771459</v>
      </c>
      <c r="H71" s="45"/>
    </row>
    <row r="72" spans="1:8" s="4" customFormat="1" ht="66" customHeight="1">
      <c r="A72" s="3" t="s">
        <v>185</v>
      </c>
      <c r="B72" s="60" t="s">
        <v>186</v>
      </c>
      <c r="C72" s="7">
        <v>5859200</v>
      </c>
      <c r="D72" s="7">
        <v>6073150</v>
      </c>
      <c r="E72" s="7">
        <v>4434161.73</v>
      </c>
      <c r="F72" s="94">
        <f t="shared" si="7"/>
        <v>75.67862046013109</v>
      </c>
      <c r="G72" s="95">
        <f t="shared" si="8"/>
        <v>73.01255081794457</v>
      </c>
      <c r="H72" s="45"/>
    </row>
    <row r="73" spans="1:8" s="4" customFormat="1" ht="30.75" customHeight="1">
      <c r="A73" s="3" t="s">
        <v>92</v>
      </c>
      <c r="B73" s="60" t="s">
        <v>187</v>
      </c>
      <c r="C73" s="7">
        <v>1385872</v>
      </c>
      <c r="D73" s="7">
        <v>1385872</v>
      </c>
      <c r="E73" s="7">
        <v>1061518.32</v>
      </c>
      <c r="F73" s="94">
        <f t="shared" si="7"/>
        <v>76.5956971495203</v>
      </c>
      <c r="G73" s="95">
        <f t="shared" si="8"/>
        <v>76.5956971495203</v>
      </c>
      <c r="H73" s="45"/>
    </row>
    <row r="74" spans="1:8" s="4" customFormat="1" ht="24" customHeight="1">
      <c r="A74" s="3" t="s">
        <v>188</v>
      </c>
      <c r="B74" s="60" t="s">
        <v>189</v>
      </c>
      <c r="C74" s="7">
        <v>3527498</v>
      </c>
      <c r="D74" s="7">
        <v>3726598</v>
      </c>
      <c r="E74" s="7">
        <v>2557573.54</v>
      </c>
      <c r="F74" s="94">
        <f t="shared" si="7"/>
        <v>72.50389766344304</v>
      </c>
      <c r="G74" s="95">
        <f t="shared" si="8"/>
        <v>68.63025043216359</v>
      </c>
      <c r="H74" s="45"/>
    </row>
    <row r="75" spans="1:8" s="4" customFormat="1" ht="28.5" customHeight="1">
      <c r="A75" s="3" t="s">
        <v>190</v>
      </c>
      <c r="B75" s="60" t="s">
        <v>191</v>
      </c>
      <c r="C75" s="7">
        <v>865218</v>
      </c>
      <c r="D75" s="7">
        <v>1170565</v>
      </c>
      <c r="E75" s="7">
        <v>886422.09</v>
      </c>
      <c r="F75" s="94">
        <f t="shared" si="7"/>
        <v>102.45072224572304</v>
      </c>
      <c r="G75" s="95">
        <f t="shared" si="8"/>
        <v>75.72600325483847</v>
      </c>
      <c r="H75" s="45"/>
    </row>
    <row r="76" spans="1:8" s="4" customFormat="1" ht="18.75">
      <c r="A76" s="61">
        <v>2000</v>
      </c>
      <c r="B76" s="59" t="s">
        <v>36</v>
      </c>
      <c r="C76" s="9">
        <f>SUM(C78:C82)</f>
        <v>67249102</v>
      </c>
      <c r="D76" s="9">
        <f>SUM(D78:D82)</f>
        <v>80020384.7</v>
      </c>
      <c r="E76" s="9">
        <f>SUM(E78:E82)</f>
        <v>58125733.239999995</v>
      </c>
      <c r="F76" s="92">
        <f aca="true" t="shared" si="9" ref="F76:F84">E76*100/C76</f>
        <v>86.43347124545988</v>
      </c>
      <c r="G76" s="93">
        <f aca="true" t="shared" si="10" ref="G76:G84">E76*100/D76</f>
        <v>72.63865758445921</v>
      </c>
      <c r="H76" s="45"/>
    </row>
    <row r="77" spans="1:8" s="4" customFormat="1" ht="18.75" hidden="1">
      <c r="A77" s="62">
        <v>80101</v>
      </c>
      <c r="B77" s="60" t="s">
        <v>75</v>
      </c>
      <c r="C77" s="7">
        <v>31213400</v>
      </c>
      <c r="D77" s="7">
        <v>31157401</v>
      </c>
      <c r="E77" s="7">
        <v>7279856</v>
      </c>
      <c r="F77" s="94">
        <f t="shared" si="9"/>
        <v>23.322854927691314</v>
      </c>
      <c r="G77" s="95">
        <f t="shared" si="10"/>
        <v>23.364772947525374</v>
      </c>
      <c r="H77" s="45"/>
    </row>
    <row r="78" spans="1:8" s="4" customFormat="1" ht="37.5">
      <c r="A78" s="3" t="s">
        <v>93</v>
      </c>
      <c r="B78" s="60" t="s">
        <v>94</v>
      </c>
      <c r="C78" s="7">
        <v>50382121</v>
      </c>
      <c r="D78" s="7">
        <v>54196180.7</v>
      </c>
      <c r="E78" s="7">
        <v>36389164.76</v>
      </c>
      <c r="F78" s="94">
        <f t="shared" si="9"/>
        <v>72.22634545298321</v>
      </c>
      <c r="G78" s="95">
        <f t="shared" si="10"/>
        <v>67.14341174967704</v>
      </c>
      <c r="H78" s="45"/>
    </row>
    <row r="79" spans="1:8" s="4" customFormat="1" ht="66" customHeight="1">
      <c r="A79" s="3" t="s">
        <v>192</v>
      </c>
      <c r="B79" s="60" t="s">
        <v>193</v>
      </c>
      <c r="C79" s="7">
        <v>12811845</v>
      </c>
      <c r="D79" s="7">
        <v>21738468</v>
      </c>
      <c r="E79" s="7">
        <v>19216288.42</v>
      </c>
      <c r="F79" s="94">
        <f t="shared" si="9"/>
        <v>149.98845537079166</v>
      </c>
      <c r="G79" s="95">
        <f t="shared" si="10"/>
        <v>88.39762038428836</v>
      </c>
      <c r="H79" s="45"/>
    </row>
    <row r="80" spans="1:8" s="4" customFormat="1" ht="49.5" customHeight="1">
      <c r="A80" s="3" t="s">
        <v>194</v>
      </c>
      <c r="B80" s="60" t="s">
        <v>195</v>
      </c>
      <c r="C80" s="7">
        <v>1028135</v>
      </c>
      <c r="D80" s="7">
        <v>1028135</v>
      </c>
      <c r="E80" s="7">
        <v>771300</v>
      </c>
      <c r="F80" s="94">
        <f>E80*100/C80</f>
        <v>75.01933111896784</v>
      </c>
      <c r="G80" s="95">
        <f>E80*100/D80</f>
        <v>75.01933111896784</v>
      </c>
      <c r="H80" s="45"/>
    </row>
    <row r="81" spans="1:8" s="4" customFormat="1" ht="42.75" customHeight="1">
      <c r="A81" s="3" t="s">
        <v>196</v>
      </c>
      <c r="B81" s="60" t="s">
        <v>197</v>
      </c>
      <c r="C81" s="7">
        <v>1761169</v>
      </c>
      <c r="D81" s="7">
        <v>1761169</v>
      </c>
      <c r="E81" s="7">
        <v>1203869.12</v>
      </c>
      <c r="F81" s="94">
        <f>E81*100/C81</f>
        <v>68.35625201215784</v>
      </c>
      <c r="G81" s="95">
        <f>E81*100/D81</f>
        <v>68.35625201215784</v>
      </c>
      <c r="H81" s="45"/>
    </row>
    <row r="82" spans="1:8" s="4" customFormat="1" ht="26.25" customHeight="1">
      <c r="A82" s="3" t="s">
        <v>198</v>
      </c>
      <c r="B82" s="60" t="s">
        <v>199</v>
      </c>
      <c r="C82" s="7">
        <v>1265832</v>
      </c>
      <c r="D82" s="7">
        <v>1296432</v>
      </c>
      <c r="E82" s="7">
        <v>545110.94</v>
      </c>
      <c r="F82" s="94">
        <f>E82*100/C82</f>
        <v>43.063450758078474</v>
      </c>
      <c r="G82" s="95">
        <f>E82*100/D82</f>
        <v>42.04701364977106</v>
      </c>
      <c r="H82" s="45"/>
    </row>
    <row r="83" spans="1:8" s="4" customFormat="1" ht="25.5" customHeight="1">
      <c r="A83" s="61">
        <v>3000</v>
      </c>
      <c r="B83" s="59" t="s">
        <v>37</v>
      </c>
      <c r="C83" s="9">
        <f>SUM(C84:C117)</f>
        <v>283470161</v>
      </c>
      <c r="D83" s="9">
        <f>SUM(D84:D117)</f>
        <v>302998164</v>
      </c>
      <c r="E83" s="9">
        <f>SUM(E84:E117)</f>
        <v>260612444.05000004</v>
      </c>
      <c r="F83" s="92">
        <f t="shared" si="9"/>
        <v>91.93646454026603</v>
      </c>
      <c r="G83" s="93">
        <f t="shared" si="10"/>
        <v>86.0112287842114</v>
      </c>
      <c r="H83" s="45"/>
    </row>
    <row r="84" spans="1:8" s="4" customFormat="1" ht="56.25">
      <c r="A84" s="3" t="s">
        <v>95</v>
      </c>
      <c r="B84" s="60" t="s">
        <v>200</v>
      </c>
      <c r="C84" s="7">
        <v>13772900</v>
      </c>
      <c r="D84" s="7">
        <v>12623270.77</v>
      </c>
      <c r="E84" s="7">
        <v>12623270.77</v>
      </c>
      <c r="F84" s="94">
        <f t="shared" si="9"/>
        <v>91.65296175823538</v>
      </c>
      <c r="G84" s="95">
        <f t="shared" si="10"/>
        <v>100</v>
      </c>
      <c r="H84" s="45"/>
    </row>
    <row r="85" spans="1:8" s="4" customFormat="1" ht="45" customHeight="1">
      <c r="A85" s="3" t="s">
        <v>96</v>
      </c>
      <c r="B85" s="60" t="s">
        <v>97</v>
      </c>
      <c r="C85" s="7">
        <v>134995800</v>
      </c>
      <c r="D85" s="7">
        <v>151997821.23</v>
      </c>
      <c r="E85" s="7">
        <v>151997821.23</v>
      </c>
      <c r="F85" s="94">
        <f aca="true" t="shared" si="11" ref="F85:F117">E85*100/C85</f>
        <v>112.59448162831731</v>
      </c>
      <c r="G85" s="95">
        <f aca="true" t="shared" si="12" ref="G85:G117">E85*100/D85</f>
        <v>100</v>
      </c>
      <c r="H85" s="45"/>
    </row>
    <row r="86" spans="1:8" s="4" customFormat="1" ht="63.75" customHeight="1">
      <c r="A86" s="3" t="s">
        <v>98</v>
      </c>
      <c r="B86" s="60" t="s">
        <v>201</v>
      </c>
      <c r="C86" s="7">
        <v>459629</v>
      </c>
      <c r="D86" s="7">
        <v>459629</v>
      </c>
      <c r="E86" s="7">
        <v>69114.21</v>
      </c>
      <c r="F86" s="94">
        <f t="shared" si="11"/>
        <v>15.036955892687365</v>
      </c>
      <c r="G86" s="95">
        <f t="shared" si="12"/>
        <v>15.036955892687365</v>
      </c>
      <c r="H86" s="45"/>
    </row>
    <row r="87" spans="1:8" s="4" customFormat="1" ht="63" customHeight="1">
      <c r="A87" s="3" t="s">
        <v>99</v>
      </c>
      <c r="B87" s="60" t="s">
        <v>100</v>
      </c>
      <c r="C87" s="7">
        <v>3335071</v>
      </c>
      <c r="D87" s="7">
        <v>3335071</v>
      </c>
      <c r="E87" s="7">
        <v>3133662.79</v>
      </c>
      <c r="F87" s="94">
        <f t="shared" si="11"/>
        <v>93.960901881849</v>
      </c>
      <c r="G87" s="95">
        <f t="shared" si="12"/>
        <v>93.960901881849</v>
      </c>
      <c r="H87" s="45"/>
    </row>
    <row r="88" spans="1:8" s="4" customFormat="1" ht="45.75" customHeight="1">
      <c r="A88" s="3" t="s">
        <v>202</v>
      </c>
      <c r="B88" s="60" t="s">
        <v>203</v>
      </c>
      <c r="C88" s="7">
        <v>0</v>
      </c>
      <c r="D88" s="7">
        <v>500</v>
      </c>
      <c r="E88" s="7">
        <v>500</v>
      </c>
      <c r="F88" s="94"/>
      <c r="G88" s="95">
        <f t="shared" si="12"/>
        <v>100</v>
      </c>
      <c r="H88" s="45"/>
    </row>
    <row r="89" spans="1:8" s="4" customFormat="1" ht="44.25" customHeight="1">
      <c r="A89" s="3" t="s">
        <v>204</v>
      </c>
      <c r="B89" s="60" t="s">
        <v>150</v>
      </c>
      <c r="C89" s="7">
        <v>70295</v>
      </c>
      <c r="D89" s="7">
        <v>151795</v>
      </c>
      <c r="E89" s="7">
        <v>13253.2</v>
      </c>
      <c r="F89" s="94">
        <f t="shared" si="11"/>
        <v>18.853688029020557</v>
      </c>
      <c r="G89" s="95">
        <f t="shared" si="12"/>
        <v>8.730985869099772</v>
      </c>
      <c r="H89" s="45"/>
    </row>
    <row r="90" spans="1:8" s="4" customFormat="1" ht="53.25" customHeight="1">
      <c r="A90" s="3" t="s">
        <v>205</v>
      </c>
      <c r="B90" s="60" t="s">
        <v>41</v>
      </c>
      <c r="C90" s="7">
        <v>573251</v>
      </c>
      <c r="D90" s="7">
        <v>1716970</v>
      </c>
      <c r="E90" s="7">
        <v>1485014.55</v>
      </c>
      <c r="F90" s="94">
        <f t="shared" si="11"/>
        <v>259.0513666788196</v>
      </c>
      <c r="G90" s="95">
        <f t="shared" si="12"/>
        <v>86.49041916865175</v>
      </c>
      <c r="H90" s="45"/>
    </row>
    <row r="91" spans="1:8" s="4" customFormat="1" ht="47.25" customHeight="1">
      <c r="A91" s="3" t="s">
        <v>101</v>
      </c>
      <c r="B91" s="60" t="s">
        <v>151</v>
      </c>
      <c r="C91" s="7">
        <v>0</v>
      </c>
      <c r="D91" s="7">
        <v>2850</v>
      </c>
      <c r="E91" s="7">
        <v>836.57</v>
      </c>
      <c r="F91" s="94"/>
      <c r="G91" s="95">
        <f t="shared" si="12"/>
        <v>29.35333333333333</v>
      </c>
      <c r="H91" s="45"/>
    </row>
    <row r="92" spans="1:8" s="4" customFormat="1" ht="24" customHeight="1">
      <c r="A92" s="3" t="s">
        <v>102</v>
      </c>
      <c r="B92" s="60" t="s">
        <v>103</v>
      </c>
      <c r="C92" s="7">
        <v>1209060</v>
      </c>
      <c r="D92" s="7">
        <v>1209060</v>
      </c>
      <c r="E92" s="7">
        <v>515638.62</v>
      </c>
      <c r="F92" s="94">
        <f t="shared" si="11"/>
        <v>42.647893404793805</v>
      </c>
      <c r="G92" s="95">
        <f t="shared" si="12"/>
        <v>42.647893404793805</v>
      </c>
      <c r="H92" s="45"/>
    </row>
    <row r="93" spans="1:8" s="4" customFormat="1" ht="24" customHeight="1">
      <c r="A93" s="3" t="s">
        <v>104</v>
      </c>
      <c r="B93" s="60" t="s">
        <v>114</v>
      </c>
      <c r="C93" s="7">
        <v>180600</v>
      </c>
      <c r="D93" s="7">
        <v>180600</v>
      </c>
      <c r="E93" s="7">
        <v>141040</v>
      </c>
      <c r="F93" s="94">
        <f t="shared" si="11"/>
        <v>78.0952380952381</v>
      </c>
      <c r="G93" s="95">
        <f t="shared" si="12"/>
        <v>78.0952380952381</v>
      </c>
      <c r="H93" s="45"/>
    </row>
    <row r="94" spans="1:8" s="4" customFormat="1" ht="24" customHeight="1">
      <c r="A94" s="3" t="s">
        <v>105</v>
      </c>
      <c r="B94" s="60" t="s">
        <v>106</v>
      </c>
      <c r="C94" s="7">
        <v>42244560</v>
      </c>
      <c r="D94" s="7">
        <v>42244560</v>
      </c>
      <c r="E94" s="7">
        <v>32434201.33</v>
      </c>
      <c r="F94" s="94">
        <f t="shared" si="11"/>
        <v>76.77722606176985</v>
      </c>
      <c r="G94" s="95">
        <f t="shared" si="12"/>
        <v>76.77722606176985</v>
      </c>
      <c r="H94" s="45"/>
    </row>
    <row r="95" spans="1:8" s="4" customFormat="1" ht="37.5">
      <c r="A95" s="3" t="s">
        <v>107</v>
      </c>
      <c r="B95" s="60" t="s">
        <v>108</v>
      </c>
      <c r="C95" s="7">
        <v>2989741</v>
      </c>
      <c r="D95" s="7">
        <v>2989741</v>
      </c>
      <c r="E95" s="7">
        <v>2174399.25</v>
      </c>
      <c r="F95" s="94">
        <f t="shared" si="11"/>
        <v>72.72868285246113</v>
      </c>
      <c r="G95" s="95">
        <f t="shared" si="12"/>
        <v>72.72868285246113</v>
      </c>
      <c r="H95" s="45"/>
    </row>
    <row r="96" spans="1:8" s="4" customFormat="1" ht="18.75">
      <c r="A96" s="3" t="s">
        <v>109</v>
      </c>
      <c r="B96" s="60" t="s">
        <v>110</v>
      </c>
      <c r="C96" s="7">
        <v>12222852</v>
      </c>
      <c r="D96" s="7">
        <v>12222852</v>
      </c>
      <c r="E96" s="7">
        <v>8138193.22</v>
      </c>
      <c r="F96" s="94">
        <f t="shared" si="11"/>
        <v>66.581786476675</v>
      </c>
      <c r="G96" s="95">
        <f t="shared" si="12"/>
        <v>66.581786476675</v>
      </c>
      <c r="H96" s="45"/>
    </row>
    <row r="97" spans="1:8" s="4" customFormat="1" ht="31.5" customHeight="1">
      <c r="A97" s="3" t="s">
        <v>111</v>
      </c>
      <c r="B97" s="60" t="s">
        <v>112</v>
      </c>
      <c r="C97" s="7">
        <v>558872</v>
      </c>
      <c r="D97" s="7">
        <v>558872</v>
      </c>
      <c r="E97" s="7">
        <v>225904.77</v>
      </c>
      <c r="F97" s="94">
        <f t="shared" si="11"/>
        <v>40.421558066963456</v>
      </c>
      <c r="G97" s="95">
        <f t="shared" si="12"/>
        <v>40.421558066963456</v>
      </c>
      <c r="H97" s="45"/>
    </row>
    <row r="98" spans="1:8" s="4" customFormat="1" ht="42" customHeight="1">
      <c r="A98" s="3" t="s">
        <v>113</v>
      </c>
      <c r="B98" s="60" t="s">
        <v>115</v>
      </c>
      <c r="C98" s="7">
        <v>29641681</v>
      </c>
      <c r="D98" s="7">
        <v>29641681</v>
      </c>
      <c r="E98" s="7">
        <v>13385979.87</v>
      </c>
      <c r="F98" s="94">
        <f t="shared" si="11"/>
        <v>45.1593142440201</v>
      </c>
      <c r="G98" s="95">
        <f t="shared" si="12"/>
        <v>45.1593142440201</v>
      </c>
      <c r="H98" s="45"/>
    </row>
    <row r="99" spans="1:8" s="4" customFormat="1" ht="37.5">
      <c r="A99" s="3" t="s">
        <v>116</v>
      </c>
      <c r="B99" s="60" t="s">
        <v>117</v>
      </c>
      <c r="C99" s="7">
        <v>263646</v>
      </c>
      <c r="D99" s="7">
        <v>301450</v>
      </c>
      <c r="E99" s="7">
        <v>202357.49</v>
      </c>
      <c r="F99" s="94">
        <f t="shared" si="11"/>
        <v>76.75348383817695</v>
      </c>
      <c r="G99" s="95">
        <f t="shared" si="12"/>
        <v>67.12804445181622</v>
      </c>
      <c r="H99" s="45"/>
    </row>
    <row r="100" spans="1:8" s="4" customFormat="1" ht="37.5">
      <c r="A100" s="3" t="s">
        <v>318</v>
      </c>
      <c r="B100" s="60" t="s">
        <v>319</v>
      </c>
      <c r="C100" s="7">
        <v>0</v>
      </c>
      <c r="D100" s="7">
        <v>34110</v>
      </c>
      <c r="E100" s="7">
        <v>6822</v>
      </c>
      <c r="F100" s="94"/>
      <c r="G100" s="95">
        <f>E100*100/D100</f>
        <v>20</v>
      </c>
      <c r="H100" s="45"/>
    </row>
    <row r="101" spans="1:8" s="4" customFormat="1" ht="45" customHeight="1">
      <c r="A101" s="3" t="s">
        <v>206</v>
      </c>
      <c r="B101" s="60" t="s">
        <v>207</v>
      </c>
      <c r="C101" s="7">
        <v>20478686</v>
      </c>
      <c r="D101" s="7">
        <v>20478686</v>
      </c>
      <c r="E101" s="7">
        <v>16690346.36</v>
      </c>
      <c r="F101" s="94">
        <f t="shared" si="11"/>
        <v>81.50106095674303</v>
      </c>
      <c r="G101" s="95">
        <f t="shared" si="12"/>
        <v>81.50106095674303</v>
      </c>
      <c r="H101" s="45"/>
    </row>
    <row r="102" spans="1:8" s="4" customFormat="1" ht="56.25">
      <c r="A102" s="3" t="s">
        <v>208</v>
      </c>
      <c r="B102" s="60" t="s">
        <v>209</v>
      </c>
      <c r="C102" s="7">
        <v>662223</v>
      </c>
      <c r="D102" s="7">
        <v>5017530</v>
      </c>
      <c r="E102" s="7">
        <v>4188365.1</v>
      </c>
      <c r="F102" s="94">
        <f t="shared" si="11"/>
        <v>632.4704970984094</v>
      </c>
      <c r="G102" s="95">
        <f t="shared" si="12"/>
        <v>83.47463991246688</v>
      </c>
      <c r="H102" s="45"/>
    </row>
    <row r="103" spans="1:8" s="4" customFormat="1" ht="37.5">
      <c r="A103" s="3" t="s">
        <v>210</v>
      </c>
      <c r="B103" s="60" t="s">
        <v>211</v>
      </c>
      <c r="C103" s="7">
        <v>3069166</v>
      </c>
      <c r="D103" s="7">
        <v>3069166</v>
      </c>
      <c r="E103" s="7">
        <v>2619317.48</v>
      </c>
      <c r="F103" s="94">
        <f t="shared" si="11"/>
        <v>85.3429719995595</v>
      </c>
      <c r="G103" s="95">
        <f t="shared" si="12"/>
        <v>85.3429719995595</v>
      </c>
      <c r="H103" s="45"/>
    </row>
    <row r="104" spans="1:8" s="4" customFormat="1" ht="66.75" customHeight="1">
      <c r="A104" s="3" t="s">
        <v>212</v>
      </c>
      <c r="B104" s="60" t="s">
        <v>213</v>
      </c>
      <c r="C104" s="7">
        <v>4648446</v>
      </c>
      <c r="D104" s="7">
        <v>293139</v>
      </c>
      <c r="E104" s="7">
        <v>105986.72</v>
      </c>
      <c r="F104" s="94">
        <f t="shared" si="11"/>
        <v>2.280046277831344</v>
      </c>
      <c r="G104" s="95">
        <f t="shared" si="12"/>
        <v>36.15578957422929</v>
      </c>
      <c r="H104" s="45"/>
    </row>
    <row r="105" spans="1:8" s="4" customFormat="1" ht="75">
      <c r="A105" s="3" t="s">
        <v>214</v>
      </c>
      <c r="B105" s="60" t="s">
        <v>215</v>
      </c>
      <c r="C105" s="7">
        <v>46813</v>
      </c>
      <c r="D105" s="7">
        <v>46813</v>
      </c>
      <c r="E105" s="7">
        <v>30265.99</v>
      </c>
      <c r="F105" s="94">
        <f t="shared" si="11"/>
        <v>64.65295964796104</v>
      </c>
      <c r="G105" s="95">
        <f t="shared" si="12"/>
        <v>64.65295964796104</v>
      </c>
      <c r="H105" s="45"/>
    </row>
    <row r="106" spans="1:8" s="4" customFormat="1" ht="48" customHeight="1">
      <c r="A106" s="3" t="s">
        <v>118</v>
      </c>
      <c r="B106" s="60" t="s">
        <v>216</v>
      </c>
      <c r="C106" s="7">
        <v>97176</v>
      </c>
      <c r="D106" s="7">
        <v>79273</v>
      </c>
      <c r="E106" s="7">
        <v>20788.9</v>
      </c>
      <c r="F106" s="94">
        <f t="shared" si="11"/>
        <v>21.393039433605008</v>
      </c>
      <c r="G106" s="95">
        <f t="shared" si="12"/>
        <v>26.22443959481791</v>
      </c>
      <c r="H106" s="45"/>
    </row>
    <row r="107" spans="1:8" s="4" customFormat="1" ht="75">
      <c r="A107" s="3" t="s">
        <v>119</v>
      </c>
      <c r="B107" s="60" t="s">
        <v>120</v>
      </c>
      <c r="C107" s="7">
        <v>4364520</v>
      </c>
      <c r="D107" s="7">
        <v>4590160</v>
      </c>
      <c r="E107" s="7">
        <v>3503664.88</v>
      </c>
      <c r="F107" s="94">
        <f t="shared" si="11"/>
        <v>80.27606426365328</v>
      </c>
      <c r="G107" s="95">
        <f t="shared" si="12"/>
        <v>76.32990745420639</v>
      </c>
      <c r="H107" s="45"/>
    </row>
    <row r="108" spans="1:8" s="4" customFormat="1" ht="37.5">
      <c r="A108" s="3" t="s">
        <v>143</v>
      </c>
      <c r="B108" s="60" t="s">
        <v>144</v>
      </c>
      <c r="C108" s="7">
        <v>12000</v>
      </c>
      <c r="D108" s="7">
        <v>12000</v>
      </c>
      <c r="E108" s="7">
        <v>4887.7</v>
      </c>
      <c r="F108" s="94">
        <f t="shared" si="11"/>
        <v>40.73083333333334</v>
      </c>
      <c r="G108" s="95">
        <f t="shared" si="12"/>
        <v>40.73083333333334</v>
      </c>
      <c r="H108" s="45"/>
    </row>
    <row r="109" spans="1:8" s="4" customFormat="1" ht="45" customHeight="1">
      <c r="A109" s="3" t="s">
        <v>217</v>
      </c>
      <c r="B109" s="60" t="s">
        <v>218</v>
      </c>
      <c r="C109" s="7">
        <v>1346223</v>
      </c>
      <c r="D109" s="7">
        <v>1346223</v>
      </c>
      <c r="E109" s="7">
        <v>930803.12</v>
      </c>
      <c r="F109" s="94">
        <f t="shared" si="11"/>
        <v>69.14182271436457</v>
      </c>
      <c r="G109" s="95">
        <f t="shared" si="12"/>
        <v>69.14182271436457</v>
      </c>
      <c r="H109" s="45"/>
    </row>
    <row r="110" spans="1:8" s="4" customFormat="1" ht="25.5" customHeight="1">
      <c r="A110" s="3" t="s">
        <v>219</v>
      </c>
      <c r="B110" s="60" t="s">
        <v>121</v>
      </c>
      <c r="C110" s="7">
        <v>176948</v>
      </c>
      <c r="D110" s="7">
        <v>176948</v>
      </c>
      <c r="E110" s="7">
        <v>79608.65</v>
      </c>
      <c r="F110" s="94">
        <f t="shared" si="11"/>
        <v>44.98985577683839</v>
      </c>
      <c r="G110" s="95">
        <f t="shared" si="12"/>
        <v>44.98985577683839</v>
      </c>
      <c r="H110" s="45"/>
    </row>
    <row r="111" spans="1:8" s="4" customFormat="1" ht="75">
      <c r="A111" s="3" t="s">
        <v>220</v>
      </c>
      <c r="B111" s="60" t="s">
        <v>123</v>
      </c>
      <c r="C111" s="7">
        <v>621500</v>
      </c>
      <c r="D111" s="7">
        <v>791500</v>
      </c>
      <c r="E111" s="7">
        <v>785738.99</v>
      </c>
      <c r="F111" s="94">
        <f>E111*100/C111</f>
        <v>126.4262252614642</v>
      </c>
      <c r="G111" s="95">
        <f>E111*100/D111</f>
        <v>99.27214024005053</v>
      </c>
      <c r="H111" s="45"/>
    </row>
    <row r="112" spans="1:8" s="4" customFormat="1" ht="93.75">
      <c r="A112" s="3" t="s">
        <v>122</v>
      </c>
      <c r="B112" s="60" t="s">
        <v>221</v>
      </c>
      <c r="C112" s="7">
        <v>1225701</v>
      </c>
      <c r="D112" s="7">
        <v>1250602</v>
      </c>
      <c r="E112" s="7">
        <v>796762.61</v>
      </c>
      <c r="F112" s="94">
        <f t="shared" si="11"/>
        <v>65.00464713661815</v>
      </c>
      <c r="G112" s="95">
        <f t="shared" si="12"/>
        <v>63.71032590704317</v>
      </c>
      <c r="H112" s="45"/>
    </row>
    <row r="113" spans="1:8" s="4" customFormat="1" ht="56.25">
      <c r="A113" s="3" t="s">
        <v>222</v>
      </c>
      <c r="B113" s="60" t="s">
        <v>223</v>
      </c>
      <c r="C113" s="7">
        <v>36241</v>
      </c>
      <c r="D113" s="7">
        <v>40901</v>
      </c>
      <c r="E113" s="7">
        <v>28488.36</v>
      </c>
      <c r="F113" s="94">
        <f t="shared" si="11"/>
        <v>78.60809580309594</v>
      </c>
      <c r="G113" s="95">
        <f t="shared" si="12"/>
        <v>69.65198894892545</v>
      </c>
      <c r="H113" s="45"/>
    </row>
    <row r="114" spans="1:8" s="4" customFormat="1" ht="56.25">
      <c r="A114" s="3" t="s">
        <v>224</v>
      </c>
      <c r="B114" s="60" t="s">
        <v>225</v>
      </c>
      <c r="C114" s="7">
        <v>127716</v>
      </c>
      <c r="D114" s="7">
        <v>153716</v>
      </c>
      <c r="E114" s="7">
        <v>99690.86</v>
      </c>
      <c r="F114" s="94">
        <f t="shared" si="11"/>
        <v>78.05667261736978</v>
      </c>
      <c r="G114" s="95">
        <f t="shared" si="12"/>
        <v>64.85392542090608</v>
      </c>
      <c r="H114" s="45"/>
    </row>
    <row r="115" spans="1:8" s="4" customFormat="1" ht="29.25" customHeight="1">
      <c r="A115" s="3" t="s">
        <v>226</v>
      </c>
      <c r="B115" s="60" t="s">
        <v>81</v>
      </c>
      <c r="C115" s="7">
        <v>272602</v>
      </c>
      <c r="D115" s="7">
        <v>264598</v>
      </c>
      <c r="E115" s="7">
        <v>92535.85</v>
      </c>
      <c r="F115" s="94">
        <f t="shared" si="11"/>
        <v>33.9454039222016</v>
      </c>
      <c r="G115" s="95">
        <f t="shared" si="12"/>
        <v>34.97224090885041</v>
      </c>
      <c r="H115" s="45"/>
    </row>
    <row r="116" spans="1:8" s="4" customFormat="1" ht="112.5">
      <c r="A116" s="3" t="s">
        <v>227</v>
      </c>
      <c r="B116" s="60" t="s">
        <v>228</v>
      </c>
      <c r="C116" s="7">
        <v>1020900</v>
      </c>
      <c r="D116" s="7">
        <v>1020900</v>
      </c>
      <c r="E116" s="7">
        <v>752879.01</v>
      </c>
      <c r="F116" s="94">
        <f t="shared" si="11"/>
        <v>73.74659712018807</v>
      </c>
      <c r="G116" s="95">
        <f t="shared" si="12"/>
        <v>73.74659712018807</v>
      </c>
      <c r="H116" s="45"/>
    </row>
    <row r="117" spans="1:8" s="4" customFormat="1" ht="37.5">
      <c r="A117" s="3" t="s">
        <v>229</v>
      </c>
      <c r="B117" s="60" t="s">
        <v>230</v>
      </c>
      <c r="C117" s="7">
        <v>2745342</v>
      </c>
      <c r="D117" s="7">
        <v>4695176</v>
      </c>
      <c r="E117" s="7">
        <v>3334303.6</v>
      </c>
      <c r="F117" s="94">
        <f t="shared" si="11"/>
        <v>121.45312314458454</v>
      </c>
      <c r="G117" s="95">
        <f t="shared" si="12"/>
        <v>71.01551890706547</v>
      </c>
      <c r="H117" s="45"/>
    </row>
    <row r="118" spans="1:8" s="4" customFormat="1" ht="18.75">
      <c r="A118" s="61">
        <v>4000</v>
      </c>
      <c r="B118" s="59" t="s">
        <v>39</v>
      </c>
      <c r="C118" s="9">
        <f>SUM(C119:C123)</f>
        <v>15239017</v>
      </c>
      <c r="D118" s="9">
        <f>SUM(D119:D123)</f>
        <v>17139490</v>
      </c>
      <c r="E118" s="9">
        <f>SUM(E119:E123)</f>
        <v>10745621.600000001</v>
      </c>
      <c r="F118" s="92">
        <f aca="true" t="shared" si="13" ref="F118:F142">E118*100/C118</f>
        <v>70.51387632155016</v>
      </c>
      <c r="G118" s="93">
        <f aca="true" t="shared" si="14" ref="G118:G144">E118*100/D118</f>
        <v>62.69510703060594</v>
      </c>
      <c r="H118" s="45"/>
    </row>
    <row r="119" spans="1:8" s="4" customFormat="1" ht="26.25" customHeight="1">
      <c r="A119" s="3" t="s">
        <v>231</v>
      </c>
      <c r="B119" s="60" t="s">
        <v>232</v>
      </c>
      <c r="C119" s="7">
        <v>4442625</v>
      </c>
      <c r="D119" s="7">
        <v>4697148</v>
      </c>
      <c r="E119" s="7">
        <v>2906480.6</v>
      </c>
      <c r="F119" s="94">
        <f t="shared" si="13"/>
        <v>65.4225958751864</v>
      </c>
      <c r="G119" s="95">
        <f t="shared" si="14"/>
        <v>61.87756059634484</v>
      </c>
      <c r="H119" s="45"/>
    </row>
    <row r="120" spans="1:8" s="4" customFormat="1" ht="26.25" customHeight="1">
      <c r="A120" s="3" t="s">
        <v>233</v>
      </c>
      <c r="B120" s="60" t="s">
        <v>234</v>
      </c>
      <c r="C120" s="7">
        <v>586051</v>
      </c>
      <c r="D120" s="7">
        <v>586051</v>
      </c>
      <c r="E120" s="7">
        <v>424011.8</v>
      </c>
      <c r="F120" s="94">
        <f t="shared" si="13"/>
        <v>72.35066572704423</v>
      </c>
      <c r="G120" s="95">
        <f t="shared" si="14"/>
        <v>72.35066572704423</v>
      </c>
      <c r="H120" s="45"/>
    </row>
    <row r="121" spans="1:8" s="4" customFormat="1" ht="49.5" customHeight="1">
      <c r="A121" s="3" t="s">
        <v>124</v>
      </c>
      <c r="B121" s="60" t="s">
        <v>235</v>
      </c>
      <c r="C121" s="7">
        <v>8437473</v>
      </c>
      <c r="D121" s="7">
        <v>9869723</v>
      </c>
      <c r="E121" s="7">
        <v>6416063.460000001</v>
      </c>
      <c r="F121" s="94">
        <f t="shared" si="13"/>
        <v>76.0424769359262</v>
      </c>
      <c r="G121" s="95">
        <f t="shared" si="14"/>
        <v>65.0075332408012</v>
      </c>
      <c r="H121" s="45"/>
    </row>
    <row r="122" spans="1:8" s="4" customFormat="1" ht="47.25" customHeight="1">
      <c r="A122" s="3" t="s">
        <v>236</v>
      </c>
      <c r="B122" s="60" t="s">
        <v>237</v>
      </c>
      <c r="C122" s="7">
        <v>735368</v>
      </c>
      <c r="D122" s="7">
        <v>725368</v>
      </c>
      <c r="E122" s="7">
        <v>493761.11</v>
      </c>
      <c r="F122" s="94">
        <f t="shared" si="13"/>
        <v>67.14476425408775</v>
      </c>
      <c r="G122" s="95">
        <f t="shared" si="14"/>
        <v>68.07042907875727</v>
      </c>
      <c r="H122" s="45"/>
    </row>
    <row r="123" spans="1:8" s="4" customFormat="1" ht="26.25" customHeight="1">
      <c r="A123" s="3" t="s">
        <v>238</v>
      </c>
      <c r="B123" s="60" t="s">
        <v>239</v>
      </c>
      <c r="C123" s="7">
        <v>1037500</v>
      </c>
      <c r="D123" s="7">
        <v>1261200</v>
      </c>
      <c r="E123" s="7">
        <v>505304.63</v>
      </c>
      <c r="F123" s="94">
        <f t="shared" si="13"/>
        <v>48.70406072289157</v>
      </c>
      <c r="G123" s="95">
        <f t="shared" si="14"/>
        <v>40.065384554392644</v>
      </c>
      <c r="H123" s="45"/>
    </row>
    <row r="124" spans="1:8" s="4" customFormat="1" ht="18.75" hidden="1">
      <c r="A124" s="27" t="s">
        <v>60</v>
      </c>
      <c r="B124" s="59" t="s">
        <v>61</v>
      </c>
      <c r="C124" s="7">
        <f>C125</f>
        <v>0</v>
      </c>
      <c r="D124" s="7">
        <f>D125</f>
        <v>0</v>
      </c>
      <c r="E124" s="7">
        <f>E125</f>
        <v>0</v>
      </c>
      <c r="F124" s="92" t="e">
        <f t="shared" si="13"/>
        <v>#DIV/0!</v>
      </c>
      <c r="G124" s="93" t="e">
        <f t="shared" si="14"/>
        <v>#DIV/0!</v>
      </c>
      <c r="H124" s="45"/>
    </row>
    <row r="125" spans="1:8" s="4" customFormat="1" ht="18.75" hidden="1">
      <c r="A125" s="62" t="s">
        <v>62</v>
      </c>
      <c r="B125" s="60" t="s">
        <v>63</v>
      </c>
      <c r="C125" s="7"/>
      <c r="D125" s="7"/>
      <c r="E125" s="7">
        <v>0</v>
      </c>
      <c r="F125" s="94" t="e">
        <f t="shared" si="13"/>
        <v>#DIV/0!</v>
      </c>
      <c r="G125" s="95" t="e">
        <f t="shared" si="14"/>
        <v>#DIV/0!</v>
      </c>
      <c r="H125" s="45"/>
    </row>
    <row r="126" spans="1:8" s="4" customFormat="1" ht="18.75">
      <c r="A126" s="61">
        <v>5000</v>
      </c>
      <c r="B126" s="59" t="s">
        <v>40</v>
      </c>
      <c r="C126" s="9">
        <f>SUM(C127:C132)</f>
        <v>2936886</v>
      </c>
      <c r="D126" s="9">
        <f>SUM(D127:D132)</f>
        <v>3222791</v>
      </c>
      <c r="E126" s="9">
        <f>SUM(E127:E132)</f>
        <v>2073305.25</v>
      </c>
      <c r="F126" s="92">
        <f t="shared" si="13"/>
        <v>70.5953601876273</v>
      </c>
      <c r="G126" s="93">
        <f t="shared" si="14"/>
        <v>64.33260022136092</v>
      </c>
      <c r="H126" s="77"/>
    </row>
    <row r="127" spans="1:8" s="4" customFormat="1" ht="44.25" customHeight="1">
      <c r="A127" s="3" t="s">
        <v>125</v>
      </c>
      <c r="B127" s="60" t="s">
        <v>126</v>
      </c>
      <c r="C127" s="7">
        <v>26091</v>
      </c>
      <c r="D127" s="7">
        <v>26091</v>
      </c>
      <c r="E127" s="7">
        <v>15229.15</v>
      </c>
      <c r="F127" s="94">
        <f aca="true" t="shared" si="15" ref="F127:F132">E127*100/C127</f>
        <v>58.369361082365565</v>
      </c>
      <c r="G127" s="95">
        <f t="shared" si="14"/>
        <v>58.369361082365565</v>
      </c>
      <c r="H127" s="45"/>
    </row>
    <row r="128" spans="1:8" s="4" customFormat="1" ht="48" customHeight="1">
      <c r="A128" s="3" t="s">
        <v>127</v>
      </c>
      <c r="B128" s="60" t="s">
        <v>59</v>
      </c>
      <c r="C128" s="7">
        <v>24761</v>
      </c>
      <c r="D128" s="7">
        <v>24761</v>
      </c>
      <c r="E128" s="7">
        <v>13487.94</v>
      </c>
      <c r="F128" s="94">
        <f t="shared" si="15"/>
        <v>54.472517265053916</v>
      </c>
      <c r="G128" s="95">
        <f t="shared" si="14"/>
        <v>54.472517265053916</v>
      </c>
      <c r="H128" s="45"/>
    </row>
    <row r="129" spans="1:8" s="4" customFormat="1" ht="45" customHeight="1">
      <c r="A129" s="3" t="s">
        <v>128</v>
      </c>
      <c r="B129" s="60" t="s">
        <v>129</v>
      </c>
      <c r="C129" s="7">
        <v>2174534</v>
      </c>
      <c r="D129" s="7">
        <v>2227934</v>
      </c>
      <c r="E129" s="7">
        <v>1527080.49</v>
      </c>
      <c r="F129" s="94">
        <f t="shared" si="15"/>
        <v>70.22564328725143</v>
      </c>
      <c r="G129" s="95">
        <f t="shared" si="14"/>
        <v>68.54244739745432</v>
      </c>
      <c r="H129" s="45"/>
    </row>
    <row r="130" spans="1:8" s="4" customFormat="1" ht="75">
      <c r="A130" s="3" t="s">
        <v>240</v>
      </c>
      <c r="B130" s="60" t="s">
        <v>146</v>
      </c>
      <c r="C130" s="7">
        <v>200000</v>
      </c>
      <c r="D130" s="7">
        <v>205000</v>
      </c>
      <c r="E130" s="7">
        <v>194235.73</v>
      </c>
      <c r="F130" s="94">
        <f t="shared" si="15"/>
        <v>97.117865</v>
      </c>
      <c r="G130" s="95">
        <f t="shared" si="14"/>
        <v>94.74913658536586</v>
      </c>
      <c r="H130" s="45"/>
    </row>
    <row r="131" spans="1:8" s="4" customFormat="1" ht="63" customHeight="1">
      <c r="A131" s="3" t="s">
        <v>130</v>
      </c>
      <c r="B131" s="60" t="s">
        <v>131</v>
      </c>
      <c r="C131" s="7">
        <v>261500</v>
      </c>
      <c r="D131" s="7">
        <v>371005</v>
      </c>
      <c r="E131" s="7">
        <v>220634.96</v>
      </c>
      <c r="F131" s="94">
        <f t="shared" si="15"/>
        <v>84.37283365200764</v>
      </c>
      <c r="G131" s="95">
        <f t="shared" si="14"/>
        <v>59.46953814638617</v>
      </c>
      <c r="H131" s="45"/>
    </row>
    <row r="132" spans="1:8" s="4" customFormat="1" ht="57.75" customHeight="1">
      <c r="A132" s="3" t="s">
        <v>132</v>
      </c>
      <c r="B132" s="60" t="s">
        <v>133</v>
      </c>
      <c r="C132" s="7">
        <v>250000</v>
      </c>
      <c r="D132" s="7">
        <v>368000</v>
      </c>
      <c r="E132" s="7">
        <v>102636.98</v>
      </c>
      <c r="F132" s="94">
        <f t="shared" si="15"/>
        <v>41.054792</v>
      </c>
      <c r="G132" s="95">
        <f t="shared" si="14"/>
        <v>27.890483695652176</v>
      </c>
      <c r="H132" s="45"/>
    </row>
    <row r="133" spans="1:8" s="4" customFormat="1" ht="37.5" hidden="1">
      <c r="A133" s="62">
        <v>130204</v>
      </c>
      <c r="B133" s="60" t="s">
        <v>55</v>
      </c>
      <c r="C133" s="7">
        <v>96000</v>
      </c>
      <c r="D133" s="7">
        <v>607682</v>
      </c>
      <c r="E133" s="7">
        <v>215487</v>
      </c>
      <c r="F133" s="94">
        <f t="shared" si="13"/>
        <v>224.465625</v>
      </c>
      <c r="G133" s="95">
        <f t="shared" si="14"/>
        <v>35.46048755763705</v>
      </c>
      <c r="H133" s="45"/>
    </row>
    <row r="134" spans="1:8" s="4" customFormat="1" ht="18.75">
      <c r="A134" s="61" t="s">
        <v>136</v>
      </c>
      <c r="B134" s="59" t="s">
        <v>38</v>
      </c>
      <c r="C134" s="9">
        <f>SUM(C135:C140)</f>
        <v>4612622</v>
      </c>
      <c r="D134" s="9">
        <f>SUM(D135:D140)</f>
        <v>6138507</v>
      </c>
      <c r="E134" s="9">
        <f>SUM(E135:E140)</f>
        <v>3296689.61</v>
      </c>
      <c r="F134" s="92">
        <f t="shared" si="13"/>
        <v>71.47105507453244</v>
      </c>
      <c r="G134" s="93">
        <f t="shared" si="14"/>
        <v>53.70507209652119</v>
      </c>
      <c r="H134" s="45"/>
    </row>
    <row r="135" spans="1:8" s="4" customFormat="1" ht="50.25" customHeight="1">
      <c r="A135" s="3" t="s">
        <v>302</v>
      </c>
      <c r="B135" s="60" t="s">
        <v>303</v>
      </c>
      <c r="C135" s="7">
        <v>0</v>
      </c>
      <c r="D135" s="7">
        <v>277205</v>
      </c>
      <c r="E135" s="7">
        <v>189575.78</v>
      </c>
      <c r="F135" s="94"/>
      <c r="G135" s="95">
        <f>E135*100/D135</f>
        <v>68.38829746938187</v>
      </c>
      <c r="H135" s="45"/>
    </row>
    <row r="136" spans="1:8" s="4" customFormat="1" ht="27" customHeight="1">
      <c r="A136" s="3" t="s">
        <v>241</v>
      </c>
      <c r="B136" s="60" t="s">
        <v>242</v>
      </c>
      <c r="C136" s="7">
        <v>0</v>
      </c>
      <c r="D136" s="7">
        <v>100000</v>
      </c>
      <c r="E136" s="7">
        <v>0</v>
      </c>
      <c r="F136" s="94"/>
      <c r="G136" s="95">
        <f>E136*100/D136</f>
        <v>0</v>
      </c>
      <c r="H136" s="45"/>
    </row>
    <row r="137" spans="1:8" s="4" customFormat="1" ht="53.25" customHeight="1">
      <c r="A137" s="3" t="s">
        <v>243</v>
      </c>
      <c r="B137" s="60" t="s">
        <v>244</v>
      </c>
      <c r="C137" s="7">
        <v>36316</v>
      </c>
      <c r="D137" s="7">
        <v>108632</v>
      </c>
      <c r="E137" s="7">
        <v>85275.8</v>
      </c>
      <c r="F137" s="94">
        <f>E137*100/C137</f>
        <v>234.8160590373389</v>
      </c>
      <c r="G137" s="95">
        <f t="shared" si="14"/>
        <v>78.49970542749834</v>
      </c>
      <c r="H137" s="45"/>
    </row>
    <row r="138" spans="1:8" s="4" customFormat="1" ht="66.75" customHeight="1">
      <c r="A138" s="3" t="s">
        <v>245</v>
      </c>
      <c r="B138" s="60" t="s">
        <v>246</v>
      </c>
      <c r="C138" s="7">
        <v>30000</v>
      </c>
      <c r="D138" s="7">
        <v>486981</v>
      </c>
      <c r="E138" s="7">
        <v>434151.02</v>
      </c>
      <c r="F138" s="94">
        <f>E138*100/C138</f>
        <v>1447.1700666666666</v>
      </c>
      <c r="G138" s="95">
        <f>E138*100/D138</f>
        <v>89.15153157926079</v>
      </c>
      <c r="H138" s="45"/>
    </row>
    <row r="139" spans="1:8" s="4" customFormat="1" ht="33" customHeight="1">
      <c r="A139" s="3" t="s">
        <v>247</v>
      </c>
      <c r="B139" s="60" t="s">
        <v>248</v>
      </c>
      <c r="C139" s="7">
        <v>4546306</v>
      </c>
      <c r="D139" s="7">
        <v>4968305</v>
      </c>
      <c r="E139" s="7">
        <v>2466673.01</v>
      </c>
      <c r="F139" s="94">
        <f>E139*100/C139</f>
        <v>54.2566428656584</v>
      </c>
      <c r="G139" s="95">
        <f>E139*100/D139</f>
        <v>49.64818001310305</v>
      </c>
      <c r="H139" s="45"/>
    </row>
    <row r="140" spans="1:8" s="4" customFormat="1" ht="45.75" customHeight="1">
      <c r="A140" s="3" t="s">
        <v>304</v>
      </c>
      <c r="B140" s="60" t="s">
        <v>305</v>
      </c>
      <c r="C140" s="7">
        <v>0</v>
      </c>
      <c r="D140" s="7">
        <v>197384</v>
      </c>
      <c r="E140" s="7">
        <v>121014</v>
      </c>
      <c r="F140" s="94"/>
      <c r="G140" s="95">
        <f>E140*100/D140</f>
        <v>61.30892068252746</v>
      </c>
      <c r="H140" s="45"/>
    </row>
    <row r="141" spans="1:8" s="4" customFormat="1" ht="18.75">
      <c r="A141" s="63" t="s">
        <v>137</v>
      </c>
      <c r="B141" s="64" t="s">
        <v>249</v>
      </c>
      <c r="C141" s="65">
        <f>SUM(C142:C146)</f>
        <v>2337321</v>
      </c>
      <c r="D141" s="65">
        <f>SUM(D142:D146)</f>
        <v>6047287</v>
      </c>
      <c r="E141" s="65">
        <f>SUM(E142:E146)</f>
        <v>3388893.48</v>
      </c>
      <c r="F141" s="92">
        <f t="shared" si="13"/>
        <v>144.99050322997996</v>
      </c>
      <c r="G141" s="93">
        <f t="shared" si="14"/>
        <v>56.03989822212837</v>
      </c>
      <c r="H141" s="45"/>
    </row>
    <row r="142" spans="1:8" s="4" customFormat="1" ht="18.75">
      <c r="A142" s="3" t="s">
        <v>250</v>
      </c>
      <c r="B142" s="60" t="s">
        <v>251</v>
      </c>
      <c r="C142" s="7">
        <v>150500</v>
      </c>
      <c r="D142" s="7">
        <v>1226992</v>
      </c>
      <c r="E142" s="7">
        <v>438796.12</v>
      </c>
      <c r="F142" s="94">
        <f t="shared" si="13"/>
        <v>291.5588837209302</v>
      </c>
      <c r="G142" s="95">
        <f t="shared" si="14"/>
        <v>35.76193813814597</v>
      </c>
      <c r="H142" s="45"/>
    </row>
    <row r="143" spans="1:8" s="4" customFormat="1" ht="56.25">
      <c r="A143" s="3" t="s">
        <v>252</v>
      </c>
      <c r="B143" s="60" t="s">
        <v>253</v>
      </c>
      <c r="C143" s="7">
        <v>0</v>
      </c>
      <c r="D143" s="7">
        <v>222360</v>
      </c>
      <c r="E143" s="7">
        <v>201360</v>
      </c>
      <c r="F143" s="94"/>
      <c r="G143" s="95">
        <f>E143*100/D143</f>
        <v>90.55585536967081</v>
      </c>
      <c r="H143" s="45"/>
    </row>
    <row r="144" spans="1:8" s="4" customFormat="1" ht="56.25">
      <c r="A144" s="3" t="s">
        <v>254</v>
      </c>
      <c r="B144" s="60" t="s">
        <v>255</v>
      </c>
      <c r="C144" s="7">
        <v>2133446</v>
      </c>
      <c r="D144" s="7">
        <v>3464560</v>
      </c>
      <c r="E144" s="7">
        <v>1867362.36</v>
      </c>
      <c r="F144" s="94">
        <f>E144*100/C144</f>
        <v>87.52798805313094</v>
      </c>
      <c r="G144" s="95">
        <f t="shared" si="14"/>
        <v>53.89897591613365</v>
      </c>
      <c r="H144" s="45"/>
    </row>
    <row r="145" spans="1:8" s="4" customFormat="1" ht="56.25">
      <c r="A145" s="3" t="s">
        <v>256</v>
      </c>
      <c r="B145" s="60" t="s">
        <v>257</v>
      </c>
      <c r="C145" s="7">
        <v>53375</v>
      </c>
      <c r="D145" s="7">
        <v>1103375</v>
      </c>
      <c r="E145" s="7">
        <v>853375</v>
      </c>
      <c r="F145" s="94">
        <f aca="true" t="shared" si="16" ref="F145:F155">E145*100/C145</f>
        <v>1598.8290398126464</v>
      </c>
      <c r="G145" s="95">
        <f aca="true" t="shared" si="17" ref="G145:G155">E145*100/D145</f>
        <v>77.34224538348249</v>
      </c>
      <c r="H145" s="45"/>
    </row>
    <row r="146" spans="1:8" s="4" customFormat="1" ht="37.5">
      <c r="A146" s="3" t="s">
        <v>258</v>
      </c>
      <c r="B146" s="60" t="s">
        <v>259</v>
      </c>
      <c r="C146" s="7">
        <v>0</v>
      </c>
      <c r="D146" s="7">
        <v>30000</v>
      </c>
      <c r="E146" s="7">
        <v>28000</v>
      </c>
      <c r="F146" s="94"/>
      <c r="G146" s="95">
        <f t="shared" si="17"/>
        <v>93.33333333333333</v>
      </c>
      <c r="H146" s="45"/>
    </row>
    <row r="147" spans="1:8" s="4" customFormat="1" ht="18.75">
      <c r="A147" s="63" t="s">
        <v>138</v>
      </c>
      <c r="B147" s="64" t="s">
        <v>260</v>
      </c>
      <c r="C147" s="65">
        <f>SUM(C148:C153)</f>
        <v>5110088</v>
      </c>
      <c r="D147" s="65">
        <f>SUM(D148:D153)</f>
        <v>3779891</v>
      </c>
      <c r="E147" s="65">
        <f>SUM(E148:E153)</f>
        <v>1229181.28</v>
      </c>
      <c r="F147" s="92">
        <f t="shared" si="16"/>
        <v>24.054013942617036</v>
      </c>
      <c r="G147" s="93">
        <f t="shared" si="17"/>
        <v>32.51896099649434</v>
      </c>
      <c r="H147" s="45"/>
    </row>
    <row r="148" spans="1:8" s="4" customFormat="1" ht="37.5">
      <c r="A148" s="3" t="s">
        <v>261</v>
      </c>
      <c r="B148" s="60" t="s">
        <v>262</v>
      </c>
      <c r="C148" s="7">
        <v>300000</v>
      </c>
      <c r="D148" s="7">
        <v>175883</v>
      </c>
      <c r="E148" s="7">
        <v>145330</v>
      </c>
      <c r="F148" s="94">
        <f t="shared" si="16"/>
        <v>48.443333333333335</v>
      </c>
      <c r="G148" s="95">
        <f t="shared" si="17"/>
        <v>82.62879300444045</v>
      </c>
      <c r="H148" s="45"/>
    </row>
    <row r="149" spans="1:8" s="4" customFormat="1" ht="30.75" customHeight="1">
      <c r="A149" s="3" t="s">
        <v>263</v>
      </c>
      <c r="B149" s="60" t="s">
        <v>264</v>
      </c>
      <c r="C149" s="7">
        <v>1041288</v>
      </c>
      <c r="D149" s="7">
        <v>1070788</v>
      </c>
      <c r="E149" s="7">
        <v>776851.28</v>
      </c>
      <c r="F149" s="94">
        <f>E149*100/C149</f>
        <v>74.60484323261191</v>
      </c>
      <c r="G149" s="95">
        <f>E149*100/D149</f>
        <v>72.5494943910466</v>
      </c>
      <c r="H149" s="45"/>
    </row>
    <row r="150" spans="1:8" s="4" customFormat="1" ht="44.25" customHeight="1">
      <c r="A150" s="3" t="s">
        <v>265</v>
      </c>
      <c r="B150" s="60" t="s">
        <v>145</v>
      </c>
      <c r="C150" s="7">
        <v>100000</v>
      </c>
      <c r="D150" s="7">
        <v>0</v>
      </c>
      <c r="E150" s="7">
        <v>0</v>
      </c>
      <c r="F150" s="94">
        <f>E150*100/C150</f>
        <v>0</v>
      </c>
      <c r="G150" s="95"/>
      <c r="H150" s="45"/>
    </row>
    <row r="151" spans="1:8" s="4" customFormat="1" ht="26.25" customHeight="1">
      <c r="A151" s="3" t="s">
        <v>266</v>
      </c>
      <c r="B151" s="60" t="s">
        <v>267</v>
      </c>
      <c r="C151" s="7">
        <v>200000</v>
      </c>
      <c r="D151" s="7">
        <v>357000</v>
      </c>
      <c r="E151" s="7">
        <v>307000</v>
      </c>
      <c r="F151" s="94">
        <f>E151*100/C151</f>
        <v>153.5</v>
      </c>
      <c r="G151" s="95">
        <f>E151*100/D151</f>
        <v>85.99439775910363</v>
      </c>
      <c r="H151" s="45"/>
    </row>
    <row r="152" spans="1:8" s="4" customFormat="1" ht="26.25" customHeight="1">
      <c r="A152" s="3" t="s">
        <v>320</v>
      </c>
      <c r="B152" s="60" t="s">
        <v>321</v>
      </c>
      <c r="C152" s="7">
        <v>0</v>
      </c>
      <c r="D152" s="7">
        <v>47000</v>
      </c>
      <c r="E152" s="7">
        <v>0</v>
      </c>
      <c r="F152" s="94"/>
      <c r="G152" s="95">
        <f>E152*100/D152</f>
        <v>0</v>
      </c>
      <c r="H152" s="45"/>
    </row>
    <row r="153" spans="1:8" s="4" customFormat="1" ht="29.25" customHeight="1">
      <c r="A153" s="3" t="s">
        <v>268</v>
      </c>
      <c r="B153" s="60" t="s">
        <v>44</v>
      </c>
      <c r="C153" s="7">
        <v>3468800</v>
      </c>
      <c r="D153" s="7">
        <v>2129220</v>
      </c>
      <c r="E153" s="7">
        <v>0</v>
      </c>
      <c r="F153" s="94">
        <f>E153*100/C153</f>
        <v>0</v>
      </c>
      <c r="G153" s="95">
        <f>E153*100/D153</f>
        <v>0</v>
      </c>
      <c r="H153" s="45"/>
    </row>
    <row r="154" spans="1:8" s="4" customFormat="1" ht="18.75">
      <c r="A154" s="63" t="s">
        <v>269</v>
      </c>
      <c r="B154" s="64" t="s">
        <v>270</v>
      </c>
      <c r="C154" s="65">
        <f>SUM(C155:C159)</f>
        <v>34188977</v>
      </c>
      <c r="D154" s="65">
        <f>SUM(D155:D159)</f>
        <v>47924546</v>
      </c>
      <c r="E154" s="65">
        <f>SUM(E155:E159)</f>
        <v>33733203.5</v>
      </c>
      <c r="F154" s="92">
        <f t="shared" si="16"/>
        <v>98.66689927575194</v>
      </c>
      <c r="G154" s="93">
        <f t="shared" si="17"/>
        <v>70.38815453776026</v>
      </c>
      <c r="H154" s="45"/>
    </row>
    <row r="155" spans="1:8" s="4" customFormat="1" ht="63.75" customHeight="1">
      <c r="A155" s="3" t="s">
        <v>271</v>
      </c>
      <c r="B155" s="60" t="s">
        <v>272</v>
      </c>
      <c r="C155" s="7">
        <v>1513416</v>
      </c>
      <c r="D155" s="7">
        <v>1513416</v>
      </c>
      <c r="E155" s="7">
        <v>1146836</v>
      </c>
      <c r="F155" s="94">
        <f t="shared" si="16"/>
        <v>75.77797512382584</v>
      </c>
      <c r="G155" s="95">
        <f t="shared" si="17"/>
        <v>75.77797512382584</v>
      </c>
      <c r="H155" s="45"/>
    </row>
    <row r="156" spans="1:8" s="4" customFormat="1" ht="63.75" customHeight="1">
      <c r="A156" s="3" t="s">
        <v>322</v>
      </c>
      <c r="B156" s="60" t="s">
        <v>317</v>
      </c>
      <c r="C156" s="7">
        <v>0</v>
      </c>
      <c r="D156" s="7">
        <v>8665833</v>
      </c>
      <c r="E156" s="7">
        <v>3906833</v>
      </c>
      <c r="F156" s="94"/>
      <c r="G156" s="95">
        <f>E156*100/D156</f>
        <v>45.08317896271484</v>
      </c>
      <c r="H156" s="45"/>
    </row>
    <row r="157" spans="1:8" s="4" customFormat="1" ht="64.5" customHeight="1">
      <c r="A157" s="3" t="s">
        <v>273</v>
      </c>
      <c r="B157" s="60" t="s">
        <v>274</v>
      </c>
      <c r="C157" s="7">
        <v>10000</v>
      </c>
      <c r="D157" s="7">
        <v>29500</v>
      </c>
      <c r="E157" s="7">
        <v>29500</v>
      </c>
      <c r="F157" s="94">
        <f>E157*100/C157</f>
        <v>295</v>
      </c>
      <c r="G157" s="95">
        <f>E157*100/D157</f>
        <v>100</v>
      </c>
      <c r="H157" s="45"/>
    </row>
    <row r="158" spans="1:8" s="4" customFormat="1" ht="25.5" customHeight="1">
      <c r="A158" s="3" t="s">
        <v>275</v>
      </c>
      <c r="B158" s="60" t="s">
        <v>178</v>
      </c>
      <c r="C158" s="7">
        <v>32665561</v>
      </c>
      <c r="D158" s="7">
        <v>36696097</v>
      </c>
      <c r="E158" s="7">
        <v>27697684.5</v>
      </c>
      <c r="F158" s="94">
        <f>E158*100/C158</f>
        <v>84.7917000415208</v>
      </c>
      <c r="G158" s="95">
        <f>E158*100/D158</f>
        <v>75.47855702474298</v>
      </c>
      <c r="H158" s="45"/>
    </row>
    <row r="159" spans="1:8" s="4" customFormat="1" ht="65.25" customHeight="1" thickBot="1">
      <c r="A159" s="3" t="s">
        <v>276</v>
      </c>
      <c r="B159" s="60" t="s">
        <v>277</v>
      </c>
      <c r="C159" s="7">
        <v>0</v>
      </c>
      <c r="D159" s="7">
        <v>1019700</v>
      </c>
      <c r="E159" s="7">
        <v>952350</v>
      </c>
      <c r="F159" s="94"/>
      <c r="G159" s="95">
        <f>E159*100/D159</f>
        <v>93.39511621065019</v>
      </c>
      <c r="H159" s="45"/>
    </row>
    <row r="160" spans="1:8" s="13" customFormat="1" ht="30" customHeight="1" thickBot="1">
      <c r="A160" s="66" t="s">
        <v>3</v>
      </c>
      <c r="B160" s="67" t="s">
        <v>47</v>
      </c>
      <c r="C160" s="8">
        <f>C64+C67+C76+C83+C118+C126+C134+C141+C147+C154</f>
        <v>619960757</v>
      </c>
      <c r="D160" s="8">
        <f>D64+D67+D76+D83+D118+D126+D134+D141+D147+D154</f>
        <v>685961769.7</v>
      </c>
      <c r="E160" s="8">
        <f>E64+E67+E76+E83+E118+E126+E134+E141+E147+E154</f>
        <v>530641615.58000016</v>
      </c>
      <c r="F160" s="96">
        <f>E160*100/C160</f>
        <v>85.59277496010931</v>
      </c>
      <c r="G160" s="97">
        <f>E160*100/D160</f>
        <v>77.3573162556963</v>
      </c>
      <c r="H160" s="47"/>
    </row>
    <row r="161" spans="1:8" s="4" customFormat="1" ht="27.75" customHeight="1">
      <c r="A161" s="121" t="s">
        <v>16</v>
      </c>
      <c r="B161" s="122"/>
      <c r="C161" s="122"/>
      <c r="D161" s="122"/>
      <c r="E161" s="122"/>
      <c r="F161" s="122"/>
      <c r="G161" s="123"/>
      <c r="H161" s="45"/>
    </row>
    <row r="162" spans="1:8" s="4" customFormat="1" ht="93.75" hidden="1">
      <c r="A162" s="49">
        <v>18041500</v>
      </c>
      <c r="B162" s="48" t="s">
        <v>147</v>
      </c>
      <c r="C162" s="49"/>
      <c r="D162" s="49"/>
      <c r="E162" s="49"/>
      <c r="F162" s="49"/>
      <c r="G162" s="49"/>
      <c r="H162" s="45"/>
    </row>
    <row r="163" spans="1:8" s="4" customFormat="1" ht="26.25" customHeight="1">
      <c r="A163" s="3">
        <v>19010000</v>
      </c>
      <c r="B163" s="22" t="s">
        <v>30</v>
      </c>
      <c r="C163" s="7">
        <v>540000</v>
      </c>
      <c r="D163" s="7">
        <v>590411</v>
      </c>
      <c r="E163" s="7">
        <v>834154</v>
      </c>
      <c r="F163" s="85">
        <f>E163/C163*100</f>
        <v>154.47296296296295</v>
      </c>
      <c r="G163" s="85">
        <f>E163/D163*100</f>
        <v>141.2836142958041</v>
      </c>
      <c r="H163" s="45"/>
    </row>
    <row r="164" spans="1:8" s="15" customFormat="1" ht="37.5">
      <c r="A164" s="17">
        <v>21110000</v>
      </c>
      <c r="B164" s="22" t="s">
        <v>17</v>
      </c>
      <c r="C164" s="7"/>
      <c r="D164" s="7"/>
      <c r="E164" s="7">
        <v>176107</v>
      </c>
      <c r="F164" s="85"/>
      <c r="G164" s="82"/>
      <c r="H164" s="40"/>
    </row>
    <row r="165" spans="1:8" s="15" customFormat="1" ht="66" customHeight="1">
      <c r="A165" s="17">
        <v>24062100</v>
      </c>
      <c r="B165" s="22" t="s">
        <v>31</v>
      </c>
      <c r="C165" s="7"/>
      <c r="D165" s="7"/>
      <c r="E165" s="7">
        <v>176802</v>
      </c>
      <c r="F165" s="85"/>
      <c r="G165" s="82"/>
      <c r="H165" s="40"/>
    </row>
    <row r="166" spans="1:8" s="15" customFormat="1" ht="37.5">
      <c r="A166" s="17">
        <v>24170000</v>
      </c>
      <c r="B166" s="22" t="s">
        <v>53</v>
      </c>
      <c r="C166" s="7">
        <v>600000</v>
      </c>
      <c r="D166" s="7">
        <v>633963</v>
      </c>
      <c r="E166" s="7">
        <v>251958</v>
      </c>
      <c r="F166" s="85">
        <f aca="true" t="shared" si="18" ref="F166:F171">E166/C166*100</f>
        <v>41.993</v>
      </c>
      <c r="G166" s="82">
        <f>E166/D166*100</f>
        <v>39.74332886935042</v>
      </c>
      <c r="H166" s="40"/>
    </row>
    <row r="167" spans="1:8" s="15" customFormat="1" ht="54.75" customHeight="1">
      <c r="A167" s="17">
        <v>25000000</v>
      </c>
      <c r="B167" s="22" t="s">
        <v>18</v>
      </c>
      <c r="C167" s="7">
        <v>3861182</v>
      </c>
      <c r="D167" s="7">
        <v>3861182</v>
      </c>
      <c r="E167" s="7">
        <v>14379294</v>
      </c>
      <c r="F167" s="85">
        <f t="shared" si="18"/>
        <v>372.40653250740314</v>
      </c>
      <c r="G167" s="82">
        <f>E167/D167*100</f>
        <v>372.40653250740314</v>
      </c>
      <c r="H167" s="40"/>
    </row>
    <row r="168" spans="1:8" s="15" customFormat="1" ht="18.75">
      <c r="A168" s="17">
        <v>50110000</v>
      </c>
      <c r="B168" s="22" t="s">
        <v>19</v>
      </c>
      <c r="C168" s="7">
        <v>1257125</v>
      </c>
      <c r="D168" s="7">
        <v>1325625</v>
      </c>
      <c r="E168" s="7">
        <v>1043869</v>
      </c>
      <c r="F168" s="85">
        <f t="shared" si="18"/>
        <v>83.0362135825793</v>
      </c>
      <c r="G168" s="82">
        <f>E168/D168*100</f>
        <v>78.7454219707685</v>
      </c>
      <c r="H168" s="40"/>
    </row>
    <row r="169" spans="1:8" s="15" customFormat="1" ht="0.75" customHeight="1">
      <c r="A169" s="31">
        <v>31030000</v>
      </c>
      <c r="B169" s="29" t="s">
        <v>54</v>
      </c>
      <c r="C169" s="32"/>
      <c r="D169" s="32"/>
      <c r="E169" s="32"/>
      <c r="F169" s="85"/>
      <c r="G169" s="82"/>
      <c r="H169" s="40"/>
    </row>
    <row r="170" spans="1:8" s="15" customFormat="1" ht="18" customHeight="1" thickBot="1">
      <c r="A170" s="31">
        <v>33010000</v>
      </c>
      <c r="B170" s="29" t="s">
        <v>20</v>
      </c>
      <c r="C170" s="7"/>
      <c r="D170" s="7">
        <v>445284</v>
      </c>
      <c r="E170" s="7">
        <v>474593</v>
      </c>
      <c r="F170" s="85"/>
      <c r="G170" s="82"/>
      <c r="H170" s="40"/>
    </row>
    <row r="171" spans="1:8" s="15" customFormat="1" ht="19.5" thickBot="1">
      <c r="A171" s="26"/>
      <c r="B171" s="16" t="s">
        <v>21</v>
      </c>
      <c r="C171" s="9">
        <f>SUM(C163:C170)</f>
        <v>6258307</v>
      </c>
      <c r="D171" s="9">
        <f>SUM(D163:D170)</f>
        <v>6856465</v>
      </c>
      <c r="E171" s="9">
        <f>E163+E164+E165+E167+E168+E169+E170+E166+E162</f>
        <v>17336777</v>
      </c>
      <c r="F171" s="83">
        <f t="shared" si="18"/>
        <v>277.0202388601262</v>
      </c>
      <c r="G171" s="84">
        <f aca="true" t="shared" si="19" ref="G171:G176">E171/D171*100</f>
        <v>252.85299348862716</v>
      </c>
      <c r="H171" s="40"/>
    </row>
    <row r="172" spans="1:8" s="15" customFormat="1" ht="122.25" customHeight="1">
      <c r="A172" s="30">
        <v>41052600</v>
      </c>
      <c r="B172" s="75" t="s">
        <v>300</v>
      </c>
      <c r="C172" s="7"/>
      <c r="D172" s="7">
        <v>3969186</v>
      </c>
      <c r="E172" s="7">
        <v>2969186</v>
      </c>
      <c r="F172" s="83"/>
      <c r="G172" s="84"/>
      <c r="H172" s="40"/>
    </row>
    <row r="173" spans="1:8" s="15" customFormat="1" ht="18.75" customHeight="1" thickBot="1">
      <c r="A173" s="17">
        <v>41053900</v>
      </c>
      <c r="B173" s="22" t="s">
        <v>178</v>
      </c>
      <c r="C173" s="7">
        <v>1363300</v>
      </c>
      <c r="D173" s="7">
        <v>18460362</v>
      </c>
      <c r="E173" s="7">
        <v>17105361</v>
      </c>
      <c r="F173" s="83"/>
      <c r="G173" s="81">
        <f t="shared" si="19"/>
        <v>92.65994350489984</v>
      </c>
      <c r="H173" s="40"/>
    </row>
    <row r="174" spans="1:8" s="15" customFormat="1" ht="57" hidden="1" thickBot="1">
      <c r="A174" s="31">
        <v>41035200</v>
      </c>
      <c r="B174" s="37" t="s">
        <v>142</v>
      </c>
      <c r="C174" s="32"/>
      <c r="D174" s="32"/>
      <c r="E174" s="32"/>
      <c r="F174" s="80"/>
      <c r="G174" s="98"/>
      <c r="H174" s="40"/>
    </row>
    <row r="175" spans="1:8" s="15" customFormat="1" ht="37.5" customHeight="1" thickBot="1">
      <c r="A175" s="124" t="s">
        <v>22</v>
      </c>
      <c r="B175" s="125"/>
      <c r="C175" s="33">
        <f>C171+C172+C173</f>
        <v>7621607</v>
      </c>
      <c r="D175" s="33">
        <f>D171+D172+D173+D174</f>
        <v>29286013</v>
      </c>
      <c r="E175" s="33">
        <f>E171+E173+E172</f>
        <v>37411324</v>
      </c>
      <c r="F175" s="99">
        <f>E175/C175*100</f>
        <v>490.85873884602023</v>
      </c>
      <c r="G175" s="100">
        <f t="shared" si="19"/>
        <v>127.74468139449368</v>
      </c>
      <c r="H175" s="40"/>
    </row>
    <row r="176" spans="1:8" s="15" customFormat="1" ht="19.5" customHeight="1" hidden="1" thickBot="1">
      <c r="A176" s="126" t="s">
        <v>23</v>
      </c>
      <c r="B176" s="127"/>
      <c r="C176" s="34">
        <f>C166+C170</f>
        <v>600000</v>
      </c>
      <c r="D176" s="34">
        <f>D166+D170</f>
        <v>1079247</v>
      </c>
      <c r="E176" s="34">
        <f>E166+E170</f>
        <v>726551</v>
      </c>
      <c r="F176" s="35">
        <f>E176/C176*100</f>
        <v>121.09183333333333</v>
      </c>
      <c r="G176" s="36">
        <f t="shared" si="19"/>
        <v>67.320177864752</v>
      </c>
      <c r="H176" s="40"/>
    </row>
    <row r="177" spans="1:8" s="15" customFormat="1" ht="30.75" customHeight="1" thickBot="1">
      <c r="A177" s="118" t="s">
        <v>48</v>
      </c>
      <c r="B177" s="119"/>
      <c r="C177" s="119"/>
      <c r="D177" s="119"/>
      <c r="E177" s="119"/>
      <c r="F177" s="119"/>
      <c r="G177" s="120"/>
      <c r="H177" s="40"/>
    </row>
    <row r="178" spans="1:8" s="15" customFormat="1" ht="22.5" customHeight="1">
      <c r="A178" s="68" t="s">
        <v>135</v>
      </c>
      <c r="B178" s="69" t="s">
        <v>34</v>
      </c>
      <c r="C178" s="70">
        <f>SUM(C179:C180)</f>
        <v>3472231</v>
      </c>
      <c r="D178" s="70">
        <f>SUM(D179:D180)</f>
        <v>3599261</v>
      </c>
      <c r="E178" s="70">
        <f>SUM(E179:E180)</f>
        <v>10298851.79</v>
      </c>
      <c r="F178" s="101">
        <f aca="true" t="shared" si="20" ref="F178:F191">E178*100/C178</f>
        <v>296.6061817315726</v>
      </c>
      <c r="G178" s="102">
        <f>E178*100/D178</f>
        <v>286.13795415225513</v>
      </c>
      <c r="H178" s="39"/>
    </row>
    <row r="179" spans="1:8" s="15" customFormat="1" ht="91.5" customHeight="1">
      <c r="A179" s="62" t="s">
        <v>179</v>
      </c>
      <c r="B179" s="60" t="s">
        <v>86</v>
      </c>
      <c r="C179" s="7">
        <v>2394231</v>
      </c>
      <c r="D179" s="7">
        <v>2689731</v>
      </c>
      <c r="E179" s="7">
        <v>9418035.29</v>
      </c>
      <c r="F179" s="94">
        <f>E179*100/C179</f>
        <v>393.3636850412512</v>
      </c>
      <c r="G179" s="95">
        <f>E179*100/D179</f>
        <v>350.14785084456395</v>
      </c>
      <c r="H179" s="39"/>
    </row>
    <row r="180" spans="1:8" ht="38.25" customHeight="1">
      <c r="A180" s="62" t="s">
        <v>180</v>
      </c>
      <c r="B180" s="60" t="s">
        <v>181</v>
      </c>
      <c r="C180" s="7">
        <v>1078000</v>
      </c>
      <c r="D180" s="7">
        <v>909530</v>
      </c>
      <c r="E180" s="7">
        <v>880816.5</v>
      </c>
      <c r="F180" s="94">
        <f t="shared" si="20"/>
        <v>81.70839517625232</v>
      </c>
      <c r="G180" s="95">
        <f>E180*100/D180</f>
        <v>96.84303981177092</v>
      </c>
      <c r="H180" s="41"/>
    </row>
    <row r="181" spans="1:8" ht="29.25" customHeight="1">
      <c r="A181" s="61">
        <v>1000</v>
      </c>
      <c r="B181" s="59" t="s">
        <v>35</v>
      </c>
      <c r="C181" s="9">
        <f>SUM(C182:C188)</f>
        <v>2711585</v>
      </c>
      <c r="D181" s="9">
        <f>SUM(D182:D188)</f>
        <v>12018307.5</v>
      </c>
      <c r="E181" s="9">
        <f>SUM(E182:E188)</f>
        <v>7860050.61</v>
      </c>
      <c r="F181" s="92">
        <f t="shared" si="20"/>
        <v>289.8692318330423</v>
      </c>
      <c r="G181" s="93">
        <f>E181*100/D181</f>
        <v>65.40064489113796</v>
      </c>
      <c r="H181" s="39"/>
    </row>
    <row r="182" spans="1:8" ht="27" customHeight="1">
      <c r="A182" s="62" t="s">
        <v>87</v>
      </c>
      <c r="B182" s="60" t="s">
        <v>182</v>
      </c>
      <c r="C182" s="7">
        <v>1411664</v>
      </c>
      <c r="D182" s="7">
        <v>2359216</v>
      </c>
      <c r="E182" s="7">
        <v>1461430.19</v>
      </c>
      <c r="F182" s="94">
        <f t="shared" si="20"/>
        <v>103.5253566004375</v>
      </c>
      <c r="G182" s="95">
        <f>E182*100/D182</f>
        <v>61.94558658469593</v>
      </c>
      <c r="H182" s="41"/>
    </row>
    <row r="183" spans="1:8" ht="81.75" customHeight="1">
      <c r="A183" s="62" t="s">
        <v>88</v>
      </c>
      <c r="B183" s="60" t="s">
        <v>183</v>
      </c>
      <c r="C183" s="7">
        <v>929721</v>
      </c>
      <c r="D183" s="7">
        <v>8818191.5</v>
      </c>
      <c r="E183" s="7">
        <v>5986361.430000002</v>
      </c>
      <c r="F183" s="94">
        <f>E183*100/C183</f>
        <v>643.8879438024957</v>
      </c>
      <c r="G183" s="95">
        <f aca="true" t="shared" si="21" ref="G183:G188">E183*100/D183</f>
        <v>67.88649838234973</v>
      </c>
      <c r="H183" s="41"/>
    </row>
    <row r="184" spans="1:8" ht="84.75" customHeight="1">
      <c r="A184" s="62" t="s">
        <v>89</v>
      </c>
      <c r="B184" s="60" t="s">
        <v>184</v>
      </c>
      <c r="C184" s="7">
        <v>0</v>
      </c>
      <c r="D184" s="7">
        <v>0</v>
      </c>
      <c r="E184" s="7">
        <v>8934.02</v>
      </c>
      <c r="F184" s="94"/>
      <c r="G184" s="95"/>
      <c r="H184" s="41"/>
    </row>
    <row r="185" spans="1:8" ht="53.25" customHeight="1">
      <c r="A185" s="62" t="s">
        <v>90</v>
      </c>
      <c r="B185" s="60" t="s">
        <v>91</v>
      </c>
      <c r="C185" s="7">
        <v>0</v>
      </c>
      <c r="D185" s="7">
        <v>10000</v>
      </c>
      <c r="E185" s="7">
        <v>0</v>
      </c>
      <c r="F185" s="94"/>
      <c r="G185" s="95"/>
      <c r="H185" s="41"/>
    </row>
    <row r="186" spans="1:8" ht="75.75" customHeight="1">
      <c r="A186" s="62" t="s">
        <v>185</v>
      </c>
      <c r="B186" s="60" t="s">
        <v>186</v>
      </c>
      <c r="C186" s="7">
        <v>370200</v>
      </c>
      <c r="D186" s="7">
        <v>450200</v>
      </c>
      <c r="E186" s="7">
        <v>215654.25</v>
      </c>
      <c r="F186" s="94">
        <f>E186*100/C186</f>
        <v>58.25344408427877</v>
      </c>
      <c r="G186" s="95">
        <f t="shared" si="21"/>
        <v>47.90187694358063</v>
      </c>
      <c r="H186" s="41"/>
    </row>
    <row r="187" spans="1:8" ht="27" customHeight="1">
      <c r="A187" s="62" t="s">
        <v>188</v>
      </c>
      <c r="B187" s="60" t="s">
        <v>189</v>
      </c>
      <c r="C187" s="7">
        <v>0</v>
      </c>
      <c r="D187" s="7">
        <v>180700</v>
      </c>
      <c r="E187" s="7">
        <v>0</v>
      </c>
      <c r="F187" s="94"/>
      <c r="G187" s="95">
        <f t="shared" si="21"/>
        <v>0</v>
      </c>
      <c r="H187" s="41"/>
    </row>
    <row r="188" spans="1:8" ht="27" customHeight="1">
      <c r="A188" s="62" t="s">
        <v>190</v>
      </c>
      <c r="B188" s="60" t="s">
        <v>191</v>
      </c>
      <c r="C188" s="7">
        <v>0</v>
      </c>
      <c r="D188" s="7">
        <v>200000</v>
      </c>
      <c r="E188" s="7">
        <v>187670.72</v>
      </c>
      <c r="F188" s="94"/>
      <c r="G188" s="95">
        <f t="shared" si="21"/>
        <v>93.83536</v>
      </c>
      <c r="H188" s="41"/>
    </row>
    <row r="189" spans="1:8" ht="21" customHeight="1">
      <c r="A189" s="61">
        <v>2000</v>
      </c>
      <c r="B189" s="59" t="s">
        <v>36</v>
      </c>
      <c r="C189" s="9">
        <f>SUM(C190:C191)</f>
        <v>1053800</v>
      </c>
      <c r="D189" s="9">
        <f>SUM(D190:D191)</f>
        <v>2510154</v>
      </c>
      <c r="E189" s="9">
        <f>SUM(E190:E191)</f>
        <v>3710042.76</v>
      </c>
      <c r="F189" s="92">
        <f t="shared" si="20"/>
        <v>352.0632719681154</v>
      </c>
      <c r="G189" s="93">
        <f>F189*100/D189</f>
        <v>0.014025564645361017</v>
      </c>
      <c r="H189" s="39"/>
    </row>
    <row r="190" spans="1:8" ht="49.5" customHeight="1">
      <c r="A190" s="62" t="s">
        <v>93</v>
      </c>
      <c r="B190" s="60" t="s">
        <v>94</v>
      </c>
      <c r="C190" s="7">
        <v>981500</v>
      </c>
      <c r="D190" s="7">
        <v>1001500</v>
      </c>
      <c r="E190" s="7">
        <v>2244932.78</v>
      </c>
      <c r="F190" s="94">
        <f t="shared" si="20"/>
        <v>228.72468466632702</v>
      </c>
      <c r="G190" s="95">
        <f aca="true" t="shared" si="22" ref="G190:G206">E190*100/D190</f>
        <v>224.15704243634545</v>
      </c>
      <c r="H190" s="42"/>
    </row>
    <row r="191" spans="1:8" ht="66.75" customHeight="1">
      <c r="A191" s="62" t="s">
        <v>192</v>
      </c>
      <c r="B191" s="60" t="s">
        <v>193</v>
      </c>
      <c r="C191" s="7">
        <v>72300</v>
      </c>
      <c r="D191" s="7">
        <v>1508654</v>
      </c>
      <c r="E191" s="7">
        <v>1465109.98</v>
      </c>
      <c r="F191" s="94">
        <f t="shared" si="20"/>
        <v>2026.4315076071923</v>
      </c>
      <c r="G191" s="95">
        <f t="shared" si="22"/>
        <v>97.11371726055145</v>
      </c>
      <c r="H191" s="41"/>
    </row>
    <row r="192" spans="1:8" ht="39" customHeight="1">
      <c r="A192" s="61" t="s">
        <v>301</v>
      </c>
      <c r="B192" s="59" t="s">
        <v>37</v>
      </c>
      <c r="C192" s="7">
        <f>C193+C194</f>
        <v>0</v>
      </c>
      <c r="D192" s="9">
        <f>D193+D194</f>
        <v>780605.28</v>
      </c>
      <c r="E192" s="9">
        <f>E193+E194</f>
        <v>85922.27</v>
      </c>
      <c r="F192" s="94"/>
      <c r="G192" s="95"/>
      <c r="H192" s="41"/>
    </row>
    <row r="193" spans="1:8" ht="41.25" customHeight="1">
      <c r="A193" s="62" t="s">
        <v>226</v>
      </c>
      <c r="B193" s="60" t="s">
        <v>81</v>
      </c>
      <c r="C193" s="7">
        <v>0</v>
      </c>
      <c r="D193" s="7">
        <v>0</v>
      </c>
      <c r="E193" s="7">
        <v>85922.27</v>
      </c>
      <c r="F193" s="94"/>
      <c r="G193" s="95"/>
      <c r="H193" s="41"/>
    </row>
    <row r="194" spans="1:8" ht="112.5" customHeight="1">
      <c r="A194" s="62" t="s">
        <v>323</v>
      </c>
      <c r="B194" s="60" t="s">
        <v>324</v>
      </c>
      <c r="C194" s="7">
        <v>0</v>
      </c>
      <c r="D194" s="7">
        <v>780605.28</v>
      </c>
      <c r="E194" s="7">
        <v>0</v>
      </c>
      <c r="F194" s="94"/>
      <c r="G194" s="95">
        <f>E194*100/D194</f>
        <v>0</v>
      </c>
      <c r="H194" s="41"/>
    </row>
    <row r="195" spans="1:8" ht="21.75" customHeight="1">
      <c r="A195" s="61">
        <v>4000</v>
      </c>
      <c r="B195" s="59" t="s">
        <v>39</v>
      </c>
      <c r="C195" s="9">
        <f>SUM(C196:C198)</f>
        <v>402184</v>
      </c>
      <c r="D195" s="9">
        <f>SUM(D196:D198)</f>
        <v>3032868</v>
      </c>
      <c r="E195" s="9">
        <f>SUM(E196:E198)</f>
        <v>2549980.23</v>
      </c>
      <c r="F195" s="92">
        <f aca="true" t="shared" si="23" ref="F195:F206">E195*100/C195</f>
        <v>634.0332360312693</v>
      </c>
      <c r="G195" s="93">
        <f t="shared" si="22"/>
        <v>84.07818045493572</v>
      </c>
      <c r="H195" s="39"/>
    </row>
    <row r="196" spans="1:8" ht="25.5" customHeight="1">
      <c r="A196" s="62" t="s">
        <v>231</v>
      </c>
      <c r="B196" s="60" t="s">
        <v>232</v>
      </c>
      <c r="C196" s="7">
        <v>40500</v>
      </c>
      <c r="D196" s="7">
        <v>297500</v>
      </c>
      <c r="E196" s="7">
        <v>200232.93</v>
      </c>
      <c r="F196" s="94">
        <f t="shared" si="23"/>
        <v>494.4022962962963</v>
      </c>
      <c r="G196" s="94">
        <f t="shared" si="22"/>
        <v>67.30518655462186</v>
      </c>
      <c r="H196" s="42"/>
    </row>
    <row r="197" spans="1:8" ht="32.25" customHeight="1">
      <c r="A197" s="62" t="s">
        <v>233</v>
      </c>
      <c r="B197" s="60" t="s">
        <v>234</v>
      </c>
      <c r="C197" s="7">
        <v>10000</v>
      </c>
      <c r="D197" s="7">
        <v>10000</v>
      </c>
      <c r="E197" s="7">
        <v>12886.24</v>
      </c>
      <c r="F197" s="94">
        <f t="shared" si="23"/>
        <v>128.8624</v>
      </c>
      <c r="G197" s="94">
        <f t="shared" si="22"/>
        <v>128.8624</v>
      </c>
      <c r="H197" s="42"/>
    </row>
    <row r="198" spans="1:8" ht="51" customHeight="1">
      <c r="A198" s="62" t="s">
        <v>124</v>
      </c>
      <c r="B198" s="60" t="s">
        <v>235</v>
      </c>
      <c r="C198" s="7">
        <v>351684</v>
      </c>
      <c r="D198" s="7">
        <v>2725368</v>
      </c>
      <c r="E198" s="7">
        <v>2336861.06</v>
      </c>
      <c r="F198" s="94">
        <f t="shared" si="23"/>
        <v>664.4775025306809</v>
      </c>
      <c r="G198" s="94">
        <f t="shared" si="22"/>
        <v>85.74478969445595</v>
      </c>
      <c r="H198" s="42"/>
    </row>
    <row r="199" spans="1:8" ht="18.75">
      <c r="A199" s="61">
        <v>6000</v>
      </c>
      <c r="B199" s="59" t="s">
        <v>38</v>
      </c>
      <c r="C199" s="71">
        <f>SUM(C200:C202)</f>
        <v>91000</v>
      </c>
      <c r="D199" s="71">
        <f>SUM(D200:D202)</f>
        <v>288037</v>
      </c>
      <c r="E199" s="71">
        <f>SUM(E200:E202)</f>
        <v>248098.66999999998</v>
      </c>
      <c r="F199" s="92">
        <f>E199*100/C199</f>
        <v>272.6359010989011</v>
      </c>
      <c r="G199" s="92">
        <f>E199*100/D199</f>
        <v>86.1343056621198</v>
      </c>
      <c r="H199" s="39"/>
    </row>
    <row r="200" spans="1:8" ht="33.75" customHeight="1">
      <c r="A200" s="62" t="s">
        <v>278</v>
      </c>
      <c r="B200" s="60" t="s">
        <v>279</v>
      </c>
      <c r="C200" s="7">
        <v>91000</v>
      </c>
      <c r="D200" s="7">
        <v>254237</v>
      </c>
      <c r="E200" s="7">
        <v>147971.44</v>
      </c>
      <c r="F200" s="94">
        <f t="shared" si="23"/>
        <v>162.60597802197802</v>
      </c>
      <c r="G200" s="94">
        <f t="shared" si="22"/>
        <v>58.20216569578779</v>
      </c>
      <c r="H200" s="41"/>
    </row>
    <row r="201" spans="1:8" ht="39.75" customHeight="1">
      <c r="A201" s="62" t="s">
        <v>302</v>
      </c>
      <c r="B201" s="60" t="s">
        <v>303</v>
      </c>
      <c r="C201" s="7">
        <v>0</v>
      </c>
      <c r="D201" s="7">
        <v>33800</v>
      </c>
      <c r="E201" s="7">
        <v>33779.19</v>
      </c>
      <c r="F201" s="94"/>
      <c r="G201" s="94">
        <f>E201*100/D201</f>
        <v>99.93843195266273</v>
      </c>
      <c r="H201" s="41"/>
    </row>
    <row r="202" spans="1:8" ht="38.25" customHeight="1">
      <c r="A202" s="62" t="s">
        <v>247</v>
      </c>
      <c r="B202" s="60" t="s">
        <v>248</v>
      </c>
      <c r="C202" s="7">
        <v>0</v>
      </c>
      <c r="D202" s="7">
        <v>0</v>
      </c>
      <c r="E202" s="7">
        <v>66348.04</v>
      </c>
      <c r="F202" s="94"/>
      <c r="G202" s="94"/>
      <c r="H202" s="41"/>
    </row>
    <row r="203" spans="1:8" ht="28.5" customHeight="1">
      <c r="A203" s="61" t="s">
        <v>137</v>
      </c>
      <c r="B203" s="59" t="s">
        <v>249</v>
      </c>
      <c r="C203" s="71">
        <f>SUM(C204:C215)</f>
        <v>16872599</v>
      </c>
      <c r="D203" s="71">
        <f>SUM(D204:D215)</f>
        <v>60922314.53000001</v>
      </c>
      <c r="E203" s="71">
        <f>SUM(E204:E215)</f>
        <v>28277394.38</v>
      </c>
      <c r="F203" s="92">
        <f t="shared" si="23"/>
        <v>167.5935899383373</v>
      </c>
      <c r="G203" s="93">
        <f t="shared" si="22"/>
        <v>46.4154958624813</v>
      </c>
      <c r="H203" s="41"/>
    </row>
    <row r="204" spans="1:8" ht="28.5" customHeight="1">
      <c r="A204" s="62" t="s">
        <v>250</v>
      </c>
      <c r="B204" s="60" t="s">
        <v>251</v>
      </c>
      <c r="C204" s="7">
        <v>0</v>
      </c>
      <c r="D204" s="7">
        <v>1500</v>
      </c>
      <c r="E204" s="7">
        <v>0</v>
      </c>
      <c r="F204" s="94"/>
      <c r="G204" s="94">
        <f>E204*100/D204</f>
        <v>0</v>
      </c>
      <c r="H204" s="41"/>
    </row>
    <row r="205" spans="1:8" ht="28.5" customHeight="1">
      <c r="A205" s="62" t="s">
        <v>134</v>
      </c>
      <c r="B205" s="60" t="s">
        <v>280</v>
      </c>
      <c r="C205" s="7">
        <v>2475388</v>
      </c>
      <c r="D205" s="7">
        <v>4828599</v>
      </c>
      <c r="E205" s="7">
        <v>1879883.31</v>
      </c>
      <c r="F205" s="94">
        <f>E205*100/C205</f>
        <v>75.94297580823694</v>
      </c>
      <c r="G205" s="94">
        <f>E205*100/D205</f>
        <v>38.93227228022041</v>
      </c>
      <c r="H205" s="41"/>
    </row>
    <row r="206" spans="1:8" ht="37.5" customHeight="1">
      <c r="A206" s="62" t="s">
        <v>281</v>
      </c>
      <c r="B206" s="60" t="s">
        <v>282</v>
      </c>
      <c r="C206" s="7">
        <v>150000</v>
      </c>
      <c r="D206" s="7">
        <v>3543053</v>
      </c>
      <c r="E206" s="7">
        <v>2939396.69</v>
      </c>
      <c r="F206" s="94">
        <f t="shared" si="23"/>
        <v>1959.5977933333334</v>
      </c>
      <c r="G206" s="94">
        <f t="shared" si="22"/>
        <v>82.96225571562152</v>
      </c>
      <c r="H206" s="41"/>
    </row>
    <row r="207" spans="1:8" ht="39.75" customHeight="1">
      <c r="A207" s="62" t="s">
        <v>139</v>
      </c>
      <c r="B207" s="60" t="s">
        <v>283</v>
      </c>
      <c r="C207" s="7">
        <v>2145000</v>
      </c>
      <c r="D207" s="7">
        <v>5509813</v>
      </c>
      <c r="E207" s="7">
        <v>1998502.44</v>
      </c>
      <c r="F207" s="94">
        <f>E207*100/C207</f>
        <v>93.17027692307693</v>
      </c>
      <c r="G207" s="94">
        <f>E207*100/D207</f>
        <v>36.271692705360415</v>
      </c>
      <c r="H207" s="43"/>
    </row>
    <row r="208" spans="1:8" ht="50.25" customHeight="1">
      <c r="A208" s="62" t="s">
        <v>284</v>
      </c>
      <c r="B208" s="60" t="s">
        <v>285</v>
      </c>
      <c r="C208" s="7">
        <v>456310</v>
      </c>
      <c r="D208" s="7">
        <v>1434855</v>
      </c>
      <c r="E208" s="7">
        <v>96366</v>
      </c>
      <c r="F208" s="94">
        <f>E208*100/C208</f>
        <v>21.118537836120183</v>
      </c>
      <c r="G208" s="94">
        <f>E208*100/D208</f>
        <v>6.7160793250885975</v>
      </c>
      <c r="H208" s="41"/>
    </row>
    <row r="209" spans="1:8" s="18" customFormat="1" ht="66" customHeight="1">
      <c r="A209" s="62" t="s">
        <v>252</v>
      </c>
      <c r="B209" s="60" t="s">
        <v>253</v>
      </c>
      <c r="C209" s="7">
        <v>0</v>
      </c>
      <c r="D209" s="7">
        <v>22500476.419999998</v>
      </c>
      <c r="E209" s="7">
        <v>7538334.5600000005</v>
      </c>
      <c r="F209" s="94"/>
      <c r="G209" s="94">
        <f aca="true" t="shared" si="24" ref="G209:G215">E209*100/D209</f>
        <v>33.50299975559362</v>
      </c>
      <c r="H209" s="39"/>
    </row>
    <row r="210" spans="1:8" ht="53.25" customHeight="1">
      <c r="A210" s="62" t="s">
        <v>286</v>
      </c>
      <c r="B210" s="60" t="s">
        <v>287</v>
      </c>
      <c r="C210" s="7">
        <v>1384000</v>
      </c>
      <c r="D210" s="7">
        <v>5647989.84</v>
      </c>
      <c r="E210" s="7">
        <v>3624845.52</v>
      </c>
      <c r="F210" s="94">
        <f aca="true" t="shared" si="25" ref="F210:F215">E210*100/C210</f>
        <v>261.9108034682081</v>
      </c>
      <c r="G210" s="94">
        <f t="shared" si="24"/>
        <v>64.17939165414646</v>
      </c>
      <c r="H210" s="41"/>
    </row>
    <row r="211" spans="1:8" ht="46.5" customHeight="1">
      <c r="A211" s="62" t="s">
        <v>254</v>
      </c>
      <c r="B211" s="60" t="s">
        <v>255</v>
      </c>
      <c r="C211" s="7">
        <v>8199426</v>
      </c>
      <c r="D211" s="7">
        <v>13165361</v>
      </c>
      <c r="E211" s="7">
        <v>8599411.22</v>
      </c>
      <c r="F211" s="94">
        <f t="shared" si="25"/>
        <v>104.87821001128617</v>
      </c>
      <c r="G211" s="94">
        <f t="shared" si="24"/>
        <v>65.31846122563599</v>
      </c>
      <c r="H211" s="39"/>
    </row>
    <row r="212" spans="1:8" ht="61.5" customHeight="1">
      <c r="A212" s="62" t="s">
        <v>325</v>
      </c>
      <c r="B212" s="60" t="s">
        <v>326</v>
      </c>
      <c r="C212" s="7">
        <v>0</v>
      </c>
      <c r="D212" s="7">
        <v>2000593.2</v>
      </c>
      <c r="E212" s="7">
        <v>407643.2</v>
      </c>
      <c r="F212" s="94"/>
      <c r="G212" s="94">
        <f t="shared" si="24"/>
        <v>20.376116443862752</v>
      </c>
      <c r="H212" s="41"/>
    </row>
    <row r="213" spans="1:8" ht="67.5" customHeight="1">
      <c r="A213" s="62" t="s">
        <v>256</v>
      </c>
      <c r="B213" s="60" t="s">
        <v>257</v>
      </c>
      <c r="C213" s="7">
        <v>505350</v>
      </c>
      <c r="D213" s="7">
        <v>852412</v>
      </c>
      <c r="E213" s="7">
        <v>750473.49</v>
      </c>
      <c r="F213" s="94">
        <f t="shared" si="25"/>
        <v>148.5056871475215</v>
      </c>
      <c r="G213" s="94">
        <f t="shared" si="24"/>
        <v>88.04116905909349</v>
      </c>
      <c r="H213" s="41"/>
    </row>
    <row r="214" spans="1:8" ht="42.75" customHeight="1">
      <c r="A214" s="62" t="s">
        <v>288</v>
      </c>
      <c r="B214" s="60" t="s">
        <v>289</v>
      </c>
      <c r="C214" s="7">
        <v>300000</v>
      </c>
      <c r="D214" s="7">
        <v>0</v>
      </c>
      <c r="E214" s="7">
        <v>0</v>
      </c>
      <c r="F214" s="94">
        <f t="shared" si="25"/>
        <v>0</v>
      </c>
      <c r="G214" s="94"/>
      <c r="H214" s="39"/>
    </row>
    <row r="215" spans="1:8" ht="110.25" customHeight="1">
      <c r="A215" s="62" t="s">
        <v>290</v>
      </c>
      <c r="B215" s="60" t="s">
        <v>291</v>
      </c>
      <c r="C215" s="7">
        <v>1257125</v>
      </c>
      <c r="D215" s="7">
        <v>1437662.07</v>
      </c>
      <c r="E215" s="7">
        <v>442537.95</v>
      </c>
      <c r="F215" s="94">
        <f t="shared" si="25"/>
        <v>35.202382420204835</v>
      </c>
      <c r="G215" s="94">
        <f t="shared" si="24"/>
        <v>30.781778224141366</v>
      </c>
      <c r="H215" s="41"/>
    </row>
    <row r="216" spans="1:8" ht="36.75" customHeight="1">
      <c r="A216" s="61" t="s">
        <v>138</v>
      </c>
      <c r="B216" s="59" t="s">
        <v>260</v>
      </c>
      <c r="C216" s="71">
        <f>SUM(C217:C221)</f>
        <v>740000</v>
      </c>
      <c r="D216" s="71">
        <f>SUM(D217:D221)</f>
        <v>6323451.42</v>
      </c>
      <c r="E216" s="71">
        <f>SUM(E217:E221)</f>
        <v>4037068.8800000004</v>
      </c>
      <c r="F216" s="92">
        <f>E216*100/C216</f>
        <v>545.5498486486488</v>
      </c>
      <c r="G216" s="92">
        <f>E216*100/D216</f>
        <v>63.84280690812994</v>
      </c>
      <c r="H216" s="39"/>
    </row>
    <row r="217" spans="1:8" ht="54.75" customHeight="1">
      <c r="A217" s="62" t="s">
        <v>261</v>
      </c>
      <c r="B217" s="60" t="s">
        <v>262</v>
      </c>
      <c r="C217" s="7">
        <v>200000</v>
      </c>
      <c r="D217" s="7">
        <v>675027.28</v>
      </c>
      <c r="E217" s="7">
        <v>641347.14</v>
      </c>
      <c r="F217" s="94">
        <f>E217*100/C217</f>
        <v>320.67357</v>
      </c>
      <c r="G217" s="94">
        <f>E217*100/D217</f>
        <v>95.01055127727578</v>
      </c>
      <c r="H217" s="39"/>
    </row>
    <row r="218" spans="1:8" ht="32.25" customHeight="1">
      <c r="A218" s="62" t="s">
        <v>292</v>
      </c>
      <c r="B218" s="60" t="s">
        <v>50</v>
      </c>
      <c r="C218" s="7">
        <v>540000</v>
      </c>
      <c r="D218" s="7">
        <v>784600</v>
      </c>
      <c r="E218" s="7">
        <v>542896.27</v>
      </c>
      <c r="F218" s="94">
        <f>E218*100/C218</f>
        <v>100.5363462962963</v>
      </c>
      <c r="G218" s="94">
        <f>E218*100/D218</f>
        <v>69.194018608208</v>
      </c>
      <c r="H218" s="39"/>
    </row>
    <row r="219" spans="1:8" s="18" customFormat="1" ht="30" customHeight="1">
      <c r="A219" s="62" t="s">
        <v>293</v>
      </c>
      <c r="B219" s="60" t="s">
        <v>140</v>
      </c>
      <c r="C219" s="7">
        <v>0</v>
      </c>
      <c r="D219" s="7">
        <v>28015.54</v>
      </c>
      <c r="E219" s="7">
        <v>6234</v>
      </c>
      <c r="F219" s="94"/>
      <c r="G219" s="94">
        <f aca="true" t="shared" si="26" ref="G219:G227">E219*100/D219</f>
        <v>22.251935889866836</v>
      </c>
      <c r="H219" s="39"/>
    </row>
    <row r="220" spans="1:8" ht="41.25" customHeight="1">
      <c r="A220" s="62" t="s">
        <v>265</v>
      </c>
      <c r="B220" s="60" t="s">
        <v>145</v>
      </c>
      <c r="C220" s="7">
        <v>0</v>
      </c>
      <c r="D220" s="7">
        <v>4307810.96</v>
      </c>
      <c r="E220" s="7">
        <v>2563131.47</v>
      </c>
      <c r="F220" s="94"/>
      <c r="G220" s="94">
        <f t="shared" si="26"/>
        <v>59.49962739312034</v>
      </c>
      <c r="H220" s="39"/>
    </row>
    <row r="221" spans="1:8" ht="41.25" customHeight="1">
      <c r="A221" s="62" t="s">
        <v>327</v>
      </c>
      <c r="B221" s="60" t="s">
        <v>328</v>
      </c>
      <c r="C221" s="7">
        <v>0</v>
      </c>
      <c r="D221" s="7">
        <v>527997.64</v>
      </c>
      <c r="E221" s="7">
        <v>283460</v>
      </c>
      <c r="F221" s="94"/>
      <c r="G221" s="94">
        <f t="shared" si="26"/>
        <v>53.68584602006933</v>
      </c>
      <c r="H221" s="39"/>
    </row>
    <row r="222" spans="1:8" s="18" customFormat="1" ht="36.75" customHeight="1">
      <c r="A222" s="61" t="s">
        <v>269</v>
      </c>
      <c r="B222" s="59" t="s">
        <v>270</v>
      </c>
      <c r="C222" s="71">
        <f>SUM(C223:C227)</f>
        <v>0</v>
      </c>
      <c r="D222" s="71">
        <f>SUM(D223:D227)</f>
        <v>15666329.84</v>
      </c>
      <c r="E222" s="71">
        <f>SUM(E223:E227)</f>
        <v>14511329.120000001</v>
      </c>
      <c r="F222" s="94"/>
      <c r="G222" s="92">
        <f t="shared" si="26"/>
        <v>92.62749647303481</v>
      </c>
      <c r="H222" s="39"/>
    </row>
    <row r="223" spans="1:8" s="18" customFormat="1" ht="111" customHeight="1">
      <c r="A223" s="62" t="s">
        <v>329</v>
      </c>
      <c r="B223" s="60" t="s">
        <v>330</v>
      </c>
      <c r="C223" s="7">
        <v>0</v>
      </c>
      <c r="D223" s="7">
        <v>1984593.2</v>
      </c>
      <c r="E223" s="7">
        <v>1484592.48</v>
      </c>
      <c r="F223" s="94"/>
      <c r="G223" s="94">
        <f t="shared" si="26"/>
        <v>74.80588364406368</v>
      </c>
      <c r="H223" s="39"/>
    </row>
    <row r="224" spans="1:8" s="18" customFormat="1" ht="36.75" customHeight="1">
      <c r="A224" s="62" t="s">
        <v>306</v>
      </c>
      <c r="B224" s="60" t="s">
        <v>307</v>
      </c>
      <c r="C224" s="7">
        <v>0</v>
      </c>
      <c r="D224" s="7">
        <v>1000000</v>
      </c>
      <c r="E224" s="7">
        <v>1000000</v>
      </c>
      <c r="F224" s="94"/>
      <c r="G224" s="94">
        <f t="shared" si="26"/>
        <v>100</v>
      </c>
      <c r="H224" s="39"/>
    </row>
    <row r="225" spans="1:8" ht="48" customHeight="1">
      <c r="A225" s="62" t="s">
        <v>308</v>
      </c>
      <c r="B225" s="60" t="s">
        <v>309</v>
      </c>
      <c r="C225" s="7">
        <v>0</v>
      </c>
      <c r="D225" s="7">
        <v>900000</v>
      </c>
      <c r="E225" s="7">
        <v>900000</v>
      </c>
      <c r="F225" s="94"/>
      <c r="G225" s="94">
        <f t="shared" si="26"/>
        <v>100</v>
      </c>
      <c r="H225" s="41"/>
    </row>
    <row r="226" spans="1:8" ht="26.25" customHeight="1">
      <c r="A226" s="62" t="s">
        <v>275</v>
      </c>
      <c r="B226" s="60" t="s">
        <v>178</v>
      </c>
      <c r="C226" s="7">
        <v>0</v>
      </c>
      <c r="D226" s="7">
        <v>11640336.64</v>
      </c>
      <c r="E226" s="7">
        <v>10985336.64</v>
      </c>
      <c r="F226" s="94"/>
      <c r="G226" s="94">
        <f t="shared" si="26"/>
        <v>94.37301497149828</v>
      </c>
      <c r="H226" s="39"/>
    </row>
    <row r="227" spans="1:8" ht="73.5" customHeight="1" thickBot="1">
      <c r="A227" s="62" t="s">
        <v>276</v>
      </c>
      <c r="B227" s="60" t="s">
        <v>277</v>
      </c>
      <c r="C227" s="7">
        <v>0</v>
      </c>
      <c r="D227" s="7">
        <v>141400</v>
      </c>
      <c r="E227" s="7">
        <v>141400</v>
      </c>
      <c r="F227" s="94"/>
      <c r="G227" s="94">
        <f t="shared" si="26"/>
        <v>100</v>
      </c>
      <c r="H227" s="42"/>
    </row>
    <row r="228" spans="1:8" ht="63" customHeight="1" hidden="1">
      <c r="A228" s="62" t="s">
        <v>49</v>
      </c>
      <c r="B228" s="60" t="s">
        <v>50</v>
      </c>
      <c r="C228" s="6"/>
      <c r="D228" s="6"/>
      <c r="E228" s="6"/>
      <c r="F228" s="94" t="e">
        <f>E228*100/C228</f>
        <v>#DIV/0!</v>
      </c>
      <c r="G228" s="95" t="e">
        <f aca="true" t="shared" si="27" ref="G228:G235">E228*100/D228</f>
        <v>#DIV/0!</v>
      </c>
      <c r="H228" s="44"/>
    </row>
    <row r="229" spans="1:8" ht="57" customHeight="1" hidden="1" thickBot="1">
      <c r="A229" s="62" t="s">
        <v>51</v>
      </c>
      <c r="B229" s="60" t="s">
        <v>52</v>
      </c>
      <c r="C229" s="6"/>
      <c r="D229" s="6"/>
      <c r="E229" s="6"/>
      <c r="F229" s="94" t="e">
        <f>E229*100/C229</f>
        <v>#DIV/0!</v>
      </c>
      <c r="G229" s="95" t="e">
        <f t="shared" si="27"/>
        <v>#DIV/0!</v>
      </c>
      <c r="H229" s="44"/>
    </row>
    <row r="230" spans="1:8" ht="28.5" customHeight="1" hidden="1">
      <c r="A230" s="61" t="s">
        <v>42</v>
      </c>
      <c r="B230" s="59" t="s">
        <v>43</v>
      </c>
      <c r="C230" s="9">
        <f>SUM(C231:C234)</f>
        <v>0</v>
      </c>
      <c r="D230" s="9">
        <f>SUM(D231:D234)</f>
        <v>0</v>
      </c>
      <c r="E230" s="9">
        <f>SUM(E231:E234)</f>
        <v>0</v>
      </c>
      <c r="F230" s="92" t="e">
        <f>E230*100/C230</f>
        <v>#DIV/0!</v>
      </c>
      <c r="G230" s="93" t="e">
        <f t="shared" si="27"/>
        <v>#DIV/0!</v>
      </c>
      <c r="H230" s="44"/>
    </row>
    <row r="231" spans="1:8" ht="55.5" customHeight="1" hidden="1">
      <c r="A231" s="62" t="s">
        <v>79</v>
      </c>
      <c r="B231" s="60" t="s">
        <v>80</v>
      </c>
      <c r="C231" s="6"/>
      <c r="D231" s="6"/>
      <c r="E231" s="6"/>
      <c r="F231" s="94"/>
      <c r="G231" s="95" t="e">
        <f t="shared" si="27"/>
        <v>#DIV/0!</v>
      </c>
      <c r="H231" s="44"/>
    </row>
    <row r="232" spans="1:8" ht="35.25" customHeight="1" hidden="1">
      <c r="A232" s="62" t="s">
        <v>65</v>
      </c>
      <c r="B232" s="60" t="s">
        <v>64</v>
      </c>
      <c r="C232" s="6"/>
      <c r="D232" s="6"/>
      <c r="E232" s="6"/>
      <c r="F232" s="94"/>
      <c r="G232" s="95" t="e">
        <f t="shared" si="27"/>
        <v>#DIV/0!</v>
      </c>
      <c r="H232" s="44"/>
    </row>
    <row r="233" spans="1:8" ht="36.75" customHeight="1" hidden="1">
      <c r="A233" s="62" t="s">
        <v>58</v>
      </c>
      <c r="B233" s="60" t="s">
        <v>2</v>
      </c>
      <c r="C233" s="6"/>
      <c r="D233" s="6"/>
      <c r="E233" s="6"/>
      <c r="F233" s="94"/>
      <c r="G233" s="95" t="e">
        <f t="shared" si="27"/>
        <v>#DIV/0!</v>
      </c>
      <c r="H233" s="44"/>
    </row>
    <row r="234" spans="1:8" ht="19.5" hidden="1" thickBot="1">
      <c r="A234" s="72" t="s">
        <v>45</v>
      </c>
      <c r="B234" s="73" t="s">
        <v>46</v>
      </c>
      <c r="C234" s="25"/>
      <c r="D234" s="25"/>
      <c r="E234" s="25"/>
      <c r="F234" s="103"/>
      <c r="G234" s="104" t="e">
        <f t="shared" si="27"/>
        <v>#DIV/0!</v>
      </c>
      <c r="H234" s="44"/>
    </row>
    <row r="235" spans="1:8" ht="19.5" thickBot="1">
      <c r="A235" s="66" t="s">
        <v>3</v>
      </c>
      <c r="B235" s="67" t="s">
        <v>47</v>
      </c>
      <c r="C235" s="8">
        <f>C178+C181+C189+C192+C195+C199+C203+C216+C222</f>
        <v>25343399</v>
      </c>
      <c r="D235" s="8">
        <f>D178+D181+D189+D192+D195+D199+D203+D216+D222</f>
        <v>105141328.57000001</v>
      </c>
      <c r="E235" s="8">
        <f>E178+E181+E189+E192+E195+E199+E203+E216+E222</f>
        <v>71578738.71</v>
      </c>
      <c r="F235" s="96">
        <f>E235*100/C235</f>
        <v>282.4354330293265</v>
      </c>
      <c r="G235" s="97">
        <f t="shared" si="27"/>
        <v>68.07859448185017</v>
      </c>
      <c r="H235" s="44"/>
    </row>
    <row r="236" spans="3:8" ht="18.75">
      <c r="C236" s="38"/>
      <c r="H236" s="44"/>
    </row>
    <row r="237" ht="18.75">
      <c r="H237" s="44"/>
    </row>
    <row r="238" ht="18.75">
      <c r="H238" s="44"/>
    </row>
    <row r="239" ht="18.75">
      <c r="H239" s="44"/>
    </row>
  </sheetData>
  <sheetProtection/>
  <mergeCells count="14">
    <mergeCell ref="A177:G177"/>
    <mergeCell ref="A161:G161"/>
    <mergeCell ref="A175:B175"/>
    <mergeCell ref="A176:B176"/>
    <mergeCell ref="A63:G63"/>
    <mergeCell ref="A1:G1"/>
    <mergeCell ref="F4:G4"/>
    <mergeCell ref="A6:G6"/>
    <mergeCell ref="C4:C5"/>
    <mergeCell ref="D4:D5"/>
    <mergeCell ref="E4:E5"/>
    <mergeCell ref="A2:G2"/>
    <mergeCell ref="A4:A5"/>
    <mergeCell ref="B4:B5"/>
  </mergeCells>
  <printOptions/>
  <pageMargins left="0.75" right="0.33" top="0.393700787401575" bottom="0.393700787401575" header="0" footer="0"/>
  <pageSetup fitToHeight="6" horizontalDpi="600" verticalDpi="600" orientation="portrait" paperSize="9" scale="47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f010</cp:lastModifiedBy>
  <cp:lastPrinted>2017-11-14T08:50:08Z</cp:lastPrinted>
  <dcterms:created xsi:type="dcterms:W3CDTF">2010-07-22T07:47:55Z</dcterms:created>
  <dcterms:modified xsi:type="dcterms:W3CDTF">2018-10-30T16:25:54Z</dcterms:modified>
  <cp:category/>
  <cp:version/>
  <cp:contentType/>
  <cp:contentStatus/>
</cp:coreProperties>
</file>