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<sst xmlns="http://schemas.openxmlformats.org/spreadsheetml/2006/main" count="330" uniqueCount="268">
  <si>
    <t>Код</t>
  </si>
  <si>
    <t>Показник</t>
  </si>
  <si>
    <t>Інші субвенції</t>
  </si>
  <si>
    <t xml:space="preserve"> </t>
  </si>
  <si>
    <t xml:space="preserve">Фактичне виконання </t>
  </si>
  <si>
    <t>% виконання</t>
  </si>
  <si>
    <t>ДОХОДИ: загальний фонд</t>
  </si>
  <si>
    <t>Податкові надходження</t>
  </si>
  <si>
    <t>Збір за спеціальне використання лісових ресурсів місцевого значення</t>
  </si>
  <si>
    <t>Платежі за користування надрами</t>
  </si>
  <si>
    <t>Плата за землю</t>
  </si>
  <si>
    <t>Місцеві податки і збори</t>
  </si>
  <si>
    <t>Фіксований сільськогосподарський податок</t>
  </si>
  <si>
    <t>Єдиний податок</t>
  </si>
  <si>
    <t>Разом</t>
  </si>
  <si>
    <t>Неподаткові надходження</t>
  </si>
  <si>
    <t>Плата за оренду цілісних майнових компексів</t>
  </si>
  <si>
    <t>Інші надходження</t>
  </si>
  <si>
    <t>Державне  мито</t>
  </si>
  <si>
    <t>Всього загальний фонд</t>
  </si>
  <si>
    <t>Кошти, що надходять до районних та міських бюджетів з міських, селищних, сільських та районних у містах бюджетів</t>
  </si>
  <si>
    <t>Дотації</t>
  </si>
  <si>
    <t>Дотації вирівнювання, що одержується з державного бюджету</t>
  </si>
  <si>
    <t>Дотації вирівнювання, що одержуються з районних та міських бюджетів</t>
  </si>
  <si>
    <t>Додаткова дотація з державного бюджету на вирівнювання фінансової забезпеченості місцевих бюджетів</t>
  </si>
  <si>
    <t>Всього доходів з дотацією</t>
  </si>
  <si>
    <t>Субвенції</t>
  </si>
  <si>
    <t>Субвенція з держ. Бюджету місцевим бюджетам на виплату допомог сім'ям з дітьми, малозабезпеченим сім'ям, інвалідам з дитинства, дітям-інвалідам та тимчасової державної допомоги дітям</t>
  </si>
  <si>
    <t>Субвенція з держ.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</si>
  <si>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ветеранам з послуг зв'язку та інших передбачених законодавством пільг… та компенсацію за пільговий проїзд окремих категорії громадян</t>
  </si>
  <si>
    <t>Субвенція з держ.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</si>
  <si>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держ.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</si>
  <si>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Всього доходів загального фонду</t>
  </si>
  <si>
    <t>ДОХОДИ:спеціальний фонд</t>
  </si>
  <si>
    <t>Надходження коштів від відшкодування втрат с/г і лісогосподарського виробництва</t>
  </si>
  <si>
    <t>Власні надходження бюджетних установ</t>
  </si>
  <si>
    <t>Цільові фонди</t>
  </si>
  <si>
    <t>Надходження від продажу землі</t>
  </si>
  <si>
    <t>Разом доходів спеціального фонду</t>
  </si>
  <si>
    <t>Субвенція на виконання інвестиційних проектів</t>
  </si>
  <si>
    <t>Всього спеціальний фонд</t>
  </si>
  <si>
    <t>в тому числі бюджет розвитку</t>
  </si>
  <si>
    <t>Довідка</t>
  </si>
  <si>
    <t>План на рік затверджений місцевими радами</t>
  </si>
  <si>
    <t xml:space="preserve">до плану на рік, затвердж.місц.радами </t>
  </si>
  <si>
    <t>Податок на доходи фізичних осіб</t>
  </si>
  <si>
    <t>Податок на прибуток підприємств та фінансових установ комунальної власності</t>
  </si>
  <si>
    <t>плата за розміщення тимчасово вільних коштів місцевих бюджетів</t>
  </si>
  <si>
    <t>Адміністративні штрафи та інші санкції</t>
  </si>
  <si>
    <t>Реєстраційний збір за проведення державної реєстрації юридичних осіб та фізичних осіб - підприємців</t>
  </si>
  <si>
    <t>Субвенція на проведення видатків місцевих бюджетів, що враховуються при визначенні обсягу міжбюджетних трансфертів</t>
  </si>
  <si>
    <t>Збір за першу реєстрацію транспортного засобу</t>
  </si>
  <si>
    <t>Збір за провадження торговелної діяльності нафтопродуктами, скрапленим та стиснутим газом на стацонарних, малогабаритних і пересувних автозаправних станціях, заправних пунктах</t>
  </si>
  <si>
    <t>Екологічний податок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</si>
  <si>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діяльності</t>
  </si>
  <si>
    <t>грн.</t>
  </si>
  <si>
    <t>ВИДАТКИ: загальний фонд</t>
  </si>
  <si>
    <t>10000</t>
  </si>
  <si>
    <t>Державне управління</t>
  </si>
  <si>
    <t>60000</t>
  </si>
  <si>
    <t>Правоохоронна діяльність та забезпечення безпеки держави</t>
  </si>
  <si>
    <t>70000</t>
  </si>
  <si>
    <t>Освіта</t>
  </si>
  <si>
    <t>80000</t>
  </si>
  <si>
    <t>Охорона здоров`я</t>
  </si>
  <si>
    <t>90000</t>
  </si>
  <si>
    <t>Соціальний захист та соціальне забезпечення</t>
  </si>
  <si>
    <t>90201</t>
  </si>
  <si>
    <t>90202</t>
  </si>
  <si>
    <t>90203</t>
  </si>
  <si>
    <t>90204</t>
  </si>
  <si>
    <t>90205</t>
  </si>
  <si>
    <t>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</si>
  <si>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</si>
  <si>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</si>
  <si>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</si>
  <si>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</si>
  <si>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</si>
  <si>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90210</t>
  </si>
  <si>
    <t>90211</t>
  </si>
  <si>
    <t>90212</t>
  </si>
  <si>
    <t>Пільги на медичне обслуговування громадянам, які постраждали внаслідок Чорнобильської катастрофи</t>
  </si>
  <si>
    <t>90214</t>
  </si>
  <si>
    <t>Пільги окремим категоріям громадян з послуг зв`язку</t>
  </si>
  <si>
    <t>90215</t>
  </si>
  <si>
    <t>Пільги багатодітним сім`ям на житлово-комунальні послуги</t>
  </si>
  <si>
    <t>90216</t>
  </si>
  <si>
    <t>Пільги багатодітним сім`ям на придбання твердого палива та скрапленого газу</t>
  </si>
  <si>
    <t>90302</t>
  </si>
  <si>
    <t>Допомога у зв`язку з вагітністю і пологами</t>
  </si>
  <si>
    <t>90303</t>
  </si>
  <si>
    <t>Допомога на догляд за дитиною віком до 3 років</t>
  </si>
  <si>
    <t>90304</t>
  </si>
  <si>
    <t>Допомога при народженні дитини</t>
  </si>
  <si>
    <t>90305</t>
  </si>
  <si>
    <t>Допомога на дітей, над якими встановлено опіку чи піклування</t>
  </si>
  <si>
    <t>90306</t>
  </si>
  <si>
    <t>Допомога на дітей одиноким матерям</t>
  </si>
  <si>
    <t>90307</t>
  </si>
  <si>
    <t>Тимчасова державна допомога дітям</t>
  </si>
  <si>
    <t>90308</t>
  </si>
  <si>
    <t>Допомога при усиновленні дитини</t>
  </si>
  <si>
    <t>90401</t>
  </si>
  <si>
    <t>Державна соціальна допомога малозабезпеченим сім`ям</t>
  </si>
  <si>
    <t>90405</t>
  </si>
  <si>
    <t>Субсидії населенню для відшкодування витрат на оплату житлово-комунальних послуг</t>
  </si>
  <si>
    <t>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</si>
  <si>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</si>
  <si>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90412</t>
  </si>
  <si>
    <t>Інші видатки на соціальний захист населення</t>
  </si>
  <si>
    <t>90413</t>
  </si>
  <si>
    <t>Допомога на догляд за інвалідом I чи II групи внаслідок психічного розладу</t>
  </si>
  <si>
    <t>90417</t>
  </si>
  <si>
    <t>Витрати на поховання учасників бойових дій та інвалідів війни</t>
  </si>
  <si>
    <t>91101</t>
  </si>
  <si>
    <t>Утримання центрів соціальних служб для сім`ї, дітей та молоді</t>
  </si>
  <si>
    <t>91102</t>
  </si>
  <si>
    <t>Програми і заходи центрів соціальних служб для сім`ї, дітей та молоді</t>
  </si>
  <si>
    <t>91103</t>
  </si>
  <si>
    <t>Соціальні програми і заходи державних органів у справах молоді</t>
  </si>
  <si>
    <t>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</si>
  <si>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</si>
  <si>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91204</t>
  </si>
  <si>
    <t>Територіальні центри соціального обслуговування (надання соціальних послуг)</t>
  </si>
  <si>
    <t>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</si>
  <si>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</si>
  <si>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91209</t>
  </si>
  <si>
    <t>Фінансова підтримка громадських організацій інвалідів і ветеранів</t>
  </si>
  <si>
    <t>91300</t>
  </si>
  <si>
    <t>Державна соціальна допомога інвалідам з дитинства та дітям-інвалідам</t>
  </si>
  <si>
    <t>91303</t>
  </si>
  <si>
    <t>Компенсаційні виплати інвалідам на бензин, ремонт, техобслуговування автотранспорту та транспортне обслуговування</t>
  </si>
  <si>
    <t>100000</t>
  </si>
  <si>
    <t>Житлово-комунальне господарство</t>
  </si>
  <si>
    <t>110000</t>
  </si>
  <si>
    <t>Культура і мистецтво</t>
  </si>
  <si>
    <t>130000</t>
  </si>
  <si>
    <t>Фізична культура і спорт</t>
  </si>
  <si>
    <t>150000</t>
  </si>
  <si>
    <t>Будівництво</t>
  </si>
  <si>
    <t>150202</t>
  </si>
  <si>
    <t>Розробка схем та проектних рішень масового застосування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</si>
  <si>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</si>
  <si>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</si>
  <si>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</si>
  <si>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</si>
  <si>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</si>
  <si>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</si>
  <si>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180000</t>
  </si>
  <si>
    <t>Інші послуги, пов`язані з економічною діяльністю</t>
  </si>
  <si>
    <t>180410</t>
  </si>
  <si>
    <t>Інші заходи, пов`язані з економічною діяльністю</t>
  </si>
  <si>
    <t>250000</t>
  </si>
  <si>
    <t>Видатки, не віднесені до основних груп</t>
  </si>
  <si>
    <t>250102</t>
  </si>
  <si>
    <t>Резервний фонд</t>
  </si>
  <si>
    <t>250404</t>
  </si>
  <si>
    <t>Інші видатки</t>
  </si>
  <si>
    <t xml:space="preserve">Усього </t>
  </si>
  <si>
    <t>ВИДАТКИ: спеціальний фонд</t>
  </si>
  <si>
    <t>150101</t>
  </si>
  <si>
    <t>Капітальні вкладення</t>
  </si>
  <si>
    <t>160000</t>
  </si>
  <si>
    <t>Сільське і лісове господарство, рибне господарство та мисливство</t>
  </si>
  <si>
    <t>160903</t>
  </si>
  <si>
    <t>Програми в галузі сільського господарства, лісового господарства, рибальства та мисливства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</si>
  <si>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</si>
  <si>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</si>
  <si>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180409</t>
  </si>
  <si>
    <t>Внески органів влади Автономної Республіки Крим та органів місцевого самоврядування у статутні фонди суб`єктів підприємницької діяльності</t>
  </si>
  <si>
    <t>240000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</si>
  <si>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</si>
  <si>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</si>
  <si>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</si>
  <si>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</si>
  <si>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</si>
  <si>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</si>
  <si>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</si>
  <si>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</t>
  </si>
  <si>
    <t>Частина чистого прибутку (доходу) комунальних унітарних підприємств та об'єднань, що вилучається до бюджету</t>
  </si>
  <si>
    <t>Штрафні санкції</t>
  </si>
  <si>
    <t>Кошти від реалізації безхазяйного майна, знахідок, спадкового майна,майна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</si>
  <si>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дорогоцінних металів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</si>
  <si>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</si>
  <si>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підвищення рівня матеріального забезпечення інвалідів 1 чи 2 групи внаслідок психічного розладу</t>
  </si>
  <si>
    <t>Субвенція на проведення видатків місцевих бюджетів, що не враховуються при визначенні обсягу міжбюджетних трансфертів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</si>
  <si>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</si>
  <si>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Надходження коштів пайової участі у розвитку інфраструктури населеного пункту</t>
  </si>
  <si>
    <t>Кошти від відчуження майна, що перебуває в комунальній власності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</si>
  <si>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</si>
  <si>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Органи місцевого самоврядування</t>
  </si>
  <si>
    <t>Місцева пожежна охорона</t>
  </si>
  <si>
    <t>Дошкільні заклади освіти</t>
  </si>
  <si>
    <t>Дитячі будинки (в т.ч. сімейного типу, прийомні сім'ї)</t>
  </si>
  <si>
    <t>Позашкільні заклади освіти .заходи із позашкільної роботи з дітьми</t>
  </si>
  <si>
    <t>Інші заклади і заходи післядипломної освіти</t>
  </si>
  <si>
    <t>Методична робота, інші заходи у сфері народної освіти</t>
  </si>
  <si>
    <t>Централізовані бухгалтерії обласних,міських,районних відділ освіти</t>
  </si>
  <si>
    <t>Групи централізованого господарського обслуговування</t>
  </si>
  <si>
    <t>Інші заклади освіти</t>
  </si>
  <si>
    <t>Інші освітні програми</t>
  </si>
  <si>
    <t>Допомога дітям-сиротам  та дітям,позбавленим батьківського піклування ,яким виповнюється 18 років</t>
  </si>
  <si>
    <t>Бібліотеки</t>
  </si>
  <si>
    <t>Музеї і виставки</t>
  </si>
  <si>
    <t>Палаци і будинки культури.клуби та інші заклади клубного типу</t>
  </si>
  <si>
    <t>Школи еститичного виховання дітей</t>
  </si>
  <si>
    <t>Інші культурно-освітні заклади та заходи</t>
  </si>
  <si>
    <t>Проведення навчально-тренувальних зборів і змагань</t>
  </si>
  <si>
    <t>Утримання та навчально-тренувальна робота дитячо-юнацьких спортивних шкіл</t>
  </si>
  <si>
    <t>Проведення навчально-тренувальних зборів і змагань(які проводяться громадським організаціями фізкультурно-спортивної спрямованості)</t>
  </si>
  <si>
    <t>Утримання апарату управління громадських фізкультурно-спортивних організацій (ФСТ"Колос")</t>
  </si>
  <si>
    <t>Землеустрій</t>
  </si>
  <si>
    <t>Видатки на запобігання та ліквідацію надзвичайних ситуацій та наслідків стихійного лиха</t>
  </si>
  <si>
    <t>Видатки на покриття інших заборгованостей,що виникли у попередні роки</t>
  </si>
  <si>
    <t>Запобігання та ліквідація надзвичайних ситуацій та наслідків стихійного лиха</t>
  </si>
  <si>
    <t>Загальноосвітні школи (в т.ч. школа-дитячий садок,інтернат при школі),спеціалізовані школи ,ліцеї, гімназії,колегіуми</t>
  </si>
  <si>
    <t>Загальноосвітні школи ( в т.ч. школа-дитячий садок,інтернат при школі),спеціалізовані школи,ліцеї,гімназії,колегіуми</t>
  </si>
  <si>
    <t>Дитячі будинки(в т.ч. сімейного типу.прийомні сім'ї)</t>
  </si>
  <si>
    <t>Центри первинної-медичної(медико-санітарної)допомоги</t>
  </si>
  <si>
    <t>Утримання центрів соціальних служб для сімей,дітей та молоді</t>
  </si>
  <si>
    <t>Благоустрій міст,сіл,селищ</t>
  </si>
  <si>
    <t>Палаци і будинки культури,клуби та інші заклади клубного типу</t>
  </si>
  <si>
    <t>Фінансування енергозберігаючих заходів</t>
  </si>
  <si>
    <t>Утилізація відходів</t>
  </si>
  <si>
    <t>Ліквідація іншого забрудення навколишнього природного середовища</t>
  </si>
  <si>
    <t>до плану на рік, затвердженого місцевими радами з урахуванням змін</t>
  </si>
  <si>
    <t>План на рік затверджений місцевими радами з урахуванням змін</t>
  </si>
  <si>
    <t>Школи естетичного виховання дітей</t>
  </si>
  <si>
    <t>Збереження природно-заповідного фонду</t>
  </si>
  <si>
    <t>Субвенція з місцевого бюджету державному бюджету на виконання програм соціально-економічного розвитку</t>
  </si>
  <si>
    <t>250302</t>
  </si>
  <si>
    <t>Кошти, що передаються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</t>
  </si>
  <si>
    <t>250311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</si>
  <si>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</si>
  <si>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>250352</t>
  </si>
  <si>
    <t>250380</t>
  </si>
  <si>
    <t>Інші додаткові дотації</t>
  </si>
  <si>
    <t>Проведення виборів депутатів Верховної Ради Автономної Республіки Крим, місцевих рад та сільських, селищних, міських голів</t>
  </si>
  <si>
    <t>Позашкільні заклади освіти, заходи із позашкільної роботи з дітьми</t>
  </si>
  <si>
    <t>Додаткова дотація з державного бюджету місцевим бюджетам на оплату праці працівників бюджетних установ</t>
  </si>
  <si>
    <t>Інші програми соціального захисту дітей</t>
  </si>
  <si>
    <t>Проведення навчально-тренувальних зборів і змагань з неолімпійських видів спорту</t>
  </si>
  <si>
    <t>Податок на нерухоме майно, відмінне від земельної ділянки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</si>
  <si>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</si>
  <si>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</si>
  <si>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</si>
  <si>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</si>
  <si>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100203</t>
  </si>
  <si>
    <t>Благоустрій міст, сіл, селищ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</si>
  <si>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</si>
  <si>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</si>
  <si>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120000</t>
  </si>
  <si>
    <t>Засоби масової інформації</t>
  </si>
  <si>
    <t>120201</t>
  </si>
  <si>
    <t>Періодичні видання (газети та журнали)</t>
  </si>
  <si>
    <t>250403</t>
  </si>
  <si>
    <t>Видатки на покриття інших заборгованостей, що виникли у попередні роки</t>
  </si>
  <si>
    <t>Субвенція з державного бюджету місцевим бюджетам на забезпечення харчуванням (сніданками) учнів 5-11 класів загальноосвітніх навчальних закладів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</si>
  <si>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</si>
  <si>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Дотація житлово-комульному господарсту</t>
  </si>
  <si>
    <t>Субвенція на утримання об"єктів спільного користування чи ліквідацію негативних наслідків діяльності об"єктів спільного користування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</si>
  <si>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</si>
  <si>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проведення виборів депутатів  місцевих рад та сільських, селищних, міських голів</t>
  </si>
  <si>
    <t>Збереження прриродно-заповідного фонду</t>
  </si>
  <si>
    <t>Субвенція іншим бюджетам на виконання інвестиційних проектів</t>
  </si>
  <si>
    <t>Капітальний ремонт житлового фонду місцевих органів влади</t>
  </si>
  <si>
    <t>про виконання бюджету Вінницького району за 6 місяців 2014 року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</si>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</sst>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  <numFmt numFmtId="173" formatCode="0.0"/>
    <numFmt numFmtId="174" formatCode="#,##0.0"/>
    <numFmt numFmtId="175" formatCode="#,##0.000"/>
    <numFmt numFmtId="176" formatCode="#,##0.0000"/>
  </numFmts>
  <fonts count="7">
    <font>
      <sz val="10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 quotePrefix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 quotePrefix="1">
      <alignment horizontal="center" vertical="center" wrapText="1"/>
    </xf>
    <xf numFmtId="0" fontId="3" fillId="0" borderId="2" xfId="0" applyFont="1" applyBorder="1" applyAlignment="1" quotePrefix="1">
      <alignment horizontal="center" vertical="center" wrapText="1"/>
    </xf>
    <xf numFmtId="0" fontId="3" fillId="0" borderId="7" xfId="0" applyFont="1" applyBorder="1" applyAlignment="1" quotePrefix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quotePrefix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73" fontId="3" fillId="0" borderId="5" xfId="0" applyNumberFormat="1" applyFont="1" applyFill="1" applyBorder="1" applyAlignment="1">
      <alignment horizontal="center" vertical="center" wrapText="1"/>
    </xf>
    <xf numFmtId="173" fontId="3" fillId="0" borderId="15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25" xfId="0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73" fontId="3" fillId="0" borderId="19" xfId="0" applyNumberFormat="1" applyFont="1" applyFill="1" applyBorder="1" applyAlignment="1">
      <alignment horizontal="center" vertical="center" wrapText="1"/>
    </xf>
    <xf numFmtId="173" fontId="3" fillId="0" borderId="20" xfId="0" applyNumberFormat="1" applyFont="1" applyFill="1" applyBorder="1" applyAlignment="1">
      <alignment horizontal="center" vertical="center" wrapText="1"/>
    </xf>
    <xf numFmtId="0" fontId="2" fillId="0" borderId="4" xfId="17" applyFont="1" applyBorder="1" applyAlignment="1">
      <alignment horizontal="center" vertical="center" wrapText="1"/>
      <protection/>
    </xf>
    <xf numFmtId="0" fontId="2" fillId="0" borderId="5" xfId="17" applyFont="1" applyBorder="1" applyAlignment="1">
      <alignment horizontal="center" vertical="center" wrapText="1"/>
      <protection/>
    </xf>
    <xf numFmtId="0" fontId="2" fillId="0" borderId="15" xfId="17" applyFont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3"/>
  <sheetViews>
    <sheetView showZeros="0" tabSelected="1" zoomScale="85" zoomScaleNormal="85" zoomScaleSheetLayoutView="100" workbookViewId="0" topLeftCell="B1">
      <pane ySplit="5" topLeftCell="BM6" activePane="bottomLeft" state="frozen"/>
      <selection pane="topLeft" activeCell="A1" sqref="A1"/>
      <selection pane="bottomLeft" activeCell="F211" sqref="F211"/>
    </sheetView>
  </sheetViews>
  <sheetFormatPr defaultColWidth="9.00390625" defaultRowHeight="12.75"/>
  <cols>
    <col min="1" max="1" width="13.625" style="1" customWidth="1"/>
    <col min="2" max="2" width="69.375" style="1" customWidth="1"/>
    <col min="3" max="3" width="19.75390625" style="80" customWidth="1"/>
    <col min="4" max="4" width="21.875" style="80" customWidth="1"/>
    <col min="5" max="5" width="17.25390625" style="80" customWidth="1"/>
    <col min="6" max="6" width="17.375" style="80" customWidth="1"/>
    <col min="7" max="7" width="18.875" style="80" customWidth="1"/>
    <col min="8" max="9" width="13.375" style="1" bestFit="1" customWidth="1"/>
    <col min="10" max="16384" width="9.125" style="1" customWidth="1"/>
  </cols>
  <sheetData>
    <row r="1" spans="1:7" ht="18.75">
      <c r="A1" s="99" t="s">
        <v>42</v>
      </c>
      <c r="B1" s="99"/>
      <c r="C1" s="99"/>
      <c r="D1" s="99"/>
      <c r="E1" s="99"/>
      <c r="F1" s="99"/>
      <c r="G1" s="99"/>
    </row>
    <row r="2" spans="1:7" ht="18.75">
      <c r="A2" s="99" t="s">
        <v>266</v>
      </c>
      <c r="B2" s="99"/>
      <c r="C2" s="99"/>
      <c r="D2" s="99"/>
      <c r="E2" s="99"/>
      <c r="F2" s="99"/>
      <c r="G2" s="99"/>
    </row>
    <row r="3" spans="1:7" ht="19.5" thickBot="1">
      <c r="A3" s="2"/>
      <c r="B3" s="2"/>
      <c r="C3" s="68"/>
      <c r="D3" s="68"/>
      <c r="E3" s="68"/>
      <c r="F3" s="69"/>
      <c r="G3" s="69" t="s">
        <v>55</v>
      </c>
    </row>
    <row r="4" spans="1:7" ht="15.75" customHeight="1">
      <c r="A4" s="107" t="s">
        <v>0</v>
      </c>
      <c r="B4" s="105" t="s">
        <v>1</v>
      </c>
      <c r="C4" s="105" t="s">
        <v>43</v>
      </c>
      <c r="D4" s="105" t="s">
        <v>226</v>
      </c>
      <c r="E4" s="105" t="s">
        <v>4</v>
      </c>
      <c r="F4" s="100" t="s">
        <v>5</v>
      </c>
      <c r="G4" s="101"/>
    </row>
    <row r="5" spans="1:7" s="4" customFormat="1" ht="111.75" customHeight="1" thickBot="1">
      <c r="A5" s="108"/>
      <c r="B5" s="106"/>
      <c r="C5" s="106"/>
      <c r="D5" s="106"/>
      <c r="E5" s="106"/>
      <c r="F5" s="3" t="s">
        <v>44</v>
      </c>
      <c r="G5" s="12" t="s">
        <v>225</v>
      </c>
    </row>
    <row r="6" spans="1:7" s="4" customFormat="1" ht="19.5" customHeight="1" thickBot="1">
      <c r="A6" s="102" t="s">
        <v>6</v>
      </c>
      <c r="B6" s="103"/>
      <c r="C6" s="103"/>
      <c r="D6" s="103"/>
      <c r="E6" s="103"/>
      <c r="F6" s="103"/>
      <c r="G6" s="104"/>
    </row>
    <row r="7" spans="1:7" s="4" customFormat="1" ht="19.5" thickBot="1">
      <c r="A7" s="30"/>
      <c r="B7" s="20" t="s">
        <v>7</v>
      </c>
      <c r="C7" s="70"/>
      <c r="D7" s="70"/>
      <c r="E7" s="70"/>
      <c r="F7" s="71"/>
      <c r="G7" s="72"/>
    </row>
    <row r="8" spans="1:7" s="4" customFormat="1" ht="18.75">
      <c r="A8" s="109">
        <v>11010000</v>
      </c>
      <c r="B8" s="16" t="s">
        <v>45</v>
      </c>
      <c r="C8" s="32">
        <v>62743200</v>
      </c>
      <c r="D8" s="32">
        <v>58484100</v>
      </c>
      <c r="E8" s="32">
        <v>27208527</v>
      </c>
      <c r="F8" s="33">
        <f aca="true" t="shared" si="0" ref="F8:F15">E8*100/C8</f>
        <v>43.36490169452626</v>
      </c>
      <c r="G8" s="34">
        <f aca="true" t="shared" si="1" ref="G8:G15">E8/D8*100</f>
        <v>46.52294726258932</v>
      </c>
    </row>
    <row r="9" spans="1:7" s="4" customFormat="1" ht="37.5">
      <c r="A9" s="17">
        <v>11020200</v>
      </c>
      <c r="B9" s="18" t="s">
        <v>46</v>
      </c>
      <c r="C9" s="35">
        <v>56000</v>
      </c>
      <c r="D9" s="35">
        <v>56000</v>
      </c>
      <c r="E9" s="35">
        <v>8010</v>
      </c>
      <c r="F9" s="33">
        <f t="shared" si="0"/>
        <v>14.303571428571429</v>
      </c>
      <c r="G9" s="34">
        <f t="shared" si="1"/>
        <v>14.303571428571429</v>
      </c>
    </row>
    <row r="10" spans="1:7" s="4" customFormat="1" ht="37.5">
      <c r="A10" s="17">
        <v>13010200</v>
      </c>
      <c r="B10" s="18" t="s">
        <v>8</v>
      </c>
      <c r="C10" s="35">
        <v>89000</v>
      </c>
      <c r="D10" s="35">
        <v>89000</v>
      </c>
      <c r="E10" s="35">
        <v>107407</v>
      </c>
      <c r="F10" s="33">
        <f t="shared" si="0"/>
        <v>120.68202247191012</v>
      </c>
      <c r="G10" s="34">
        <f t="shared" si="1"/>
        <v>120.68202247191012</v>
      </c>
    </row>
    <row r="11" spans="1:7" s="4" customFormat="1" ht="18.75">
      <c r="A11" s="17">
        <v>13030200</v>
      </c>
      <c r="B11" s="18" t="s">
        <v>9</v>
      </c>
      <c r="C11" s="35">
        <v>866000</v>
      </c>
      <c r="D11" s="35">
        <v>866000</v>
      </c>
      <c r="E11" s="35">
        <v>291909</v>
      </c>
      <c r="F11" s="33">
        <f t="shared" si="0"/>
        <v>33.70773672055427</v>
      </c>
      <c r="G11" s="36">
        <f t="shared" si="1"/>
        <v>33.70773672055427</v>
      </c>
    </row>
    <row r="12" spans="1:7" s="4" customFormat="1" ht="18.75">
      <c r="A12" s="17">
        <v>13050000</v>
      </c>
      <c r="B12" s="18" t="s">
        <v>10</v>
      </c>
      <c r="C12" s="35">
        <v>10050153</v>
      </c>
      <c r="D12" s="35">
        <v>10050153</v>
      </c>
      <c r="E12" s="35">
        <v>4930153</v>
      </c>
      <c r="F12" s="33">
        <f t="shared" si="0"/>
        <v>49.05550194111473</v>
      </c>
      <c r="G12" s="36">
        <f t="shared" si="1"/>
        <v>49.05550194111473</v>
      </c>
    </row>
    <row r="13" spans="1:7" s="4" customFormat="1" ht="18.75">
      <c r="A13" s="17">
        <v>18000000</v>
      </c>
      <c r="B13" s="18" t="s">
        <v>11</v>
      </c>
      <c r="C13" s="35">
        <v>541000</v>
      </c>
      <c r="D13" s="35">
        <v>541000</v>
      </c>
      <c r="E13" s="35">
        <v>268994</v>
      </c>
      <c r="F13" s="33">
        <f t="shared" si="0"/>
        <v>49.72162661737523</v>
      </c>
      <c r="G13" s="36">
        <f t="shared" si="1"/>
        <v>49.72162661737523</v>
      </c>
    </row>
    <row r="14" spans="1:7" s="4" customFormat="1" ht="19.5" thickBot="1">
      <c r="A14" s="17">
        <v>19040000</v>
      </c>
      <c r="B14" s="18" t="s">
        <v>12</v>
      </c>
      <c r="C14" s="35">
        <v>193000</v>
      </c>
      <c r="D14" s="35">
        <v>193000</v>
      </c>
      <c r="E14" s="35">
        <v>70024</v>
      </c>
      <c r="F14" s="33">
        <f t="shared" si="0"/>
        <v>36.281865284974096</v>
      </c>
      <c r="G14" s="36">
        <f t="shared" si="1"/>
        <v>36.28186528497409</v>
      </c>
    </row>
    <row r="15" spans="1:7" s="4" customFormat="1" ht="19.5" thickBot="1">
      <c r="A15" s="19" t="s">
        <v>3</v>
      </c>
      <c r="B15" s="20" t="s">
        <v>14</v>
      </c>
      <c r="C15" s="37">
        <f>SUM(C8:C14)</f>
        <v>74538353</v>
      </c>
      <c r="D15" s="37">
        <f>SUM(D8:D14)</f>
        <v>70279253</v>
      </c>
      <c r="E15" s="37">
        <f>SUM(E8:E14)</f>
        <v>32885024</v>
      </c>
      <c r="F15" s="38">
        <f t="shared" si="0"/>
        <v>44.11825949521584</v>
      </c>
      <c r="G15" s="39">
        <f t="shared" si="1"/>
        <v>46.79193730189477</v>
      </c>
    </row>
    <row r="16" spans="1:7" s="4" customFormat="1" ht="18.75">
      <c r="A16" s="21"/>
      <c r="B16" s="22" t="s">
        <v>15</v>
      </c>
      <c r="C16" s="40"/>
      <c r="D16" s="40"/>
      <c r="E16" s="40"/>
      <c r="F16" s="41"/>
      <c r="G16" s="42"/>
    </row>
    <row r="17" spans="1:7" s="4" customFormat="1" ht="56.25">
      <c r="A17" s="17">
        <v>21010300</v>
      </c>
      <c r="B17" s="31" t="s">
        <v>179</v>
      </c>
      <c r="C17" s="35">
        <v>8400</v>
      </c>
      <c r="D17" s="35">
        <v>8400</v>
      </c>
      <c r="E17" s="35">
        <v>316</v>
      </c>
      <c r="F17" s="43">
        <f>E17*100/C17</f>
        <v>3.761904761904762</v>
      </c>
      <c r="G17" s="36">
        <f>E17/D17*100</f>
        <v>3.7619047619047623</v>
      </c>
    </row>
    <row r="18" spans="1:7" s="4" customFormat="1" ht="36.75" customHeight="1">
      <c r="A18" s="23">
        <v>21050000</v>
      </c>
      <c r="B18" s="16" t="s">
        <v>47</v>
      </c>
      <c r="C18" s="32">
        <v>275000</v>
      </c>
      <c r="D18" s="32">
        <v>275000</v>
      </c>
      <c r="E18" s="32">
        <v>0</v>
      </c>
      <c r="F18" s="33">
        <f>E18*100/C18</f>
        <v>0</v>
      </c>
      <c r="G18" s="34">
        <f>E18/D18*100</f>
        <v>0</v>
      </c>
    </row>
    <row r="19" spans="1:7" s="4" customFormat="1" ht="18.75" hidden="1">
      <c r="A19" s="17">
        <v>21080500</v>
      </c>
      <c r="B19" s="18" t="s">
        <v>17</v>
      </c>
      <c r="C19" s="35"/>
      <c r="D19" s="35"/>
      <c r="E19" s="35"/>
      <c r="F19" s="33"/>
      <c r="G19" s="36"/>
    </row>
    <row r="20" spans="1:7" s="4" customFormat="1" ht="18.75" hidden="1">
      <c r="A20" s="17">
        <v>21080900</v>
      </c>
      <c r="B20" s="18" t="s">
        <v>180</v>
      </c>
      <c r="C20" s="35"/>
      <c r="D20" s="35"/>
      <c r="E20" s="35"/>
      <c r="F20" s="33"/>
      <c r="G20" s="36"/>
    </row>
    <row r="21" spans="1:7" s="4" customFormat="1" ht="17.25" customHeight="1">
      <c r="A21" s="17">
        <v>21081100</v>
      </c>
      <c r="B21" s="18" t="s">
        <v>48</v>
      </c>
      <c r="C21" s="35">
        <v>18200</v>
      </c>
      <c r="D21" s="35">
        <v>18200</v>
      </c>
      <c r="E21" s="35">
        <v>12102</v>
      </c>
      <c r="F21" s="33">
        <f>E21*100/C21</f>
        <v>66.49450549450549</v>
      </c>
      <c r="G21" s="36">
        <f>E21/D21*100</f>
        <v>66.49450549450549</v>
      </c>
    </row>
    <row r="22" spans="1:7" s="4" customFormat="1" ht="0.75" customHeight="1">
      <c r="A22" s="17">
        <v>22010300</v>
      </c>
      <c r="B22" s="18" t="s">
        <v>49</v>
      </c>
      <c r="C22" s="35"/>
      <c r="D22" s="35"/>
      <c r="E22" s="35"/>
      <c r="F22" s="33"/>
      <c r="G22" s="36"/>
    </row>
    <row r="23" spans="1:7" s="4" customFormat="1" ht="18.75">
      <c r="A23" s="17">
        <v>22080400</v>
      </c>
      <c r="B23" s="18" t="s">
        <v>16</v>
      </c>
      <c r="C23" s="35">
        <v>60502</v>
      </c>
      <c r="D23" s="35">
        <v>60502</v>
      </c>
      <c r="E23" s="35">
        <v>28369</v>
      </c>
      <c r="F23" s="33">
        <f>E23*100/C23</f>
        <v>46.88935902945357</v>
      </c>
      <c r="G23" s="36">
        <f>E23/D23*100</f>
        <v>46.88935902945357</v>
      </c>
    </row>
    <row r="24" spans="1:7" s="4" customFormat="1" ht="18.75">
      <c r="A24" s="17">
        <v>22090000</v>
      </c>
      <c r="B24" s="18" t="s">
        <v>18</v>
      </c>
      <c r="C24" s="35">
        <v>7500</v>
      </c>
      <c r="D24" s="35">
        <v>7500</v>
      </c>
      <c r="E24" s="35">
        <v>7063</v>
      </c>
      <c r="F24" s="33">
        <f>E24*100/C24</f>
        <v>94.17333333333333</v>
      </c>
      <c r="G24" s="36">
        <f>E24/D24*100</f>
        <v>94.17333333333333</v>
      </c>
    </row>
    <row r="25" spans="1:7" s="4" customFormat="1" ht="19.5" thickBot="1">
      <c r="A25" s="17">
        <v>24060300</v>
      </c>
      <c r="B25" s="18" t="s">
        <v>17</v>
      </c>
      <c r="C25" s="35">
        <v>313435</v>
      </c>
      <c r="D25" s="35">
        <v>313435</v>
      </c>
      <c r="E25" s="35">
        <v>57814</v>
      </c>
      <c r="F25" s="33">
        <f>E25*100/C25</f>
        <v>18.445291687271684</v>
      </c>
      <c r="G25" s="36">
        <f>E25/D25*100</f>
        <v>18.445291687271684</v>
      </c>
    </row>
    <row r="26" spans="1:7" s="4" customFormat="1" ht="94.5" hidden="1" thickBot="1">
      <c r="A26" s="17">
        <v>31010200</v>
      </c>
      <c r="B26" s="18" t="s">
        <v>181</v>
      </c>
      <c r="C26" s="35"/>
      <c r="D26" s="35"/>
      <c r="E26" s="35"/>
      <c r="F26" s="43"/>
      <c r="G26" s="36"/>
    </row>
    <row r="27" spans="1:7" s="4" customFormat="1" ht="38.25" hidden="1" thickBot="1">
      <c r="A27" s="24">
        <v>31020000</v>
      </c>
      <c r="B27" s="25" t="s">
        <v>182</v>
      </c>
      <c r="C27" s="44"/>
      <c r="D27" s="44"/>
      <c r="E27" s="44"/>
      <c r="F27" s="45"/>
      <c r="G27" s="46"/>
    </row>
    <row r="28" spans="1:7" s="4" customFormat="1" ht="19.5" thickBot="1">
      <c r="A28" s="19" t="s">
        <v>3</v>
      </c>
      <c r="B28" s="20" t="s">
        <v>14</v>
      </c>
      <c r="C28" s="37">
        <f>SUM(C17:C26)</f>
        <v>683037</v>
      </c>
      <c r="D28" s="37">
        <f>SUM(D17:D26)</f>
        <v>683037</v>
      </c>
      <c r="E28" s="37">
        <f>SUM(E17:E26)</f>
        <v>105664</v>
      </c>
      <c r="F28" s="38">
        <f aca="true" t="shared" si="2" ref="F28:F53">E28*100/C28</f>
        <v>15.46973297200591</v>
      </c>
      <c r="G28" s="39">
        <f aca="true" t="shared" si="3" ref="G28:G53">E28/D28*100</f>
        <v>15.46973297200591</v>
      </c>
    </row>
    <row r="29" spans="1:7" s="4" customFormat="1" ht="19.5" thickBot="1">
      <c r="A29" s="19" t="s">
        <v>3</v>
      </c>
      <c r="B29" s="20" t="s">
        <v>19</v>
      </c>
      <c r="C29" s="37">
        <f>C15+C28</f>
        <v>75221390</v>
      </c>
      <c r="D29" s="37">
        <f>D15+D28</f>
        <v>70962290</v>
      </c>
      <c r="E29" s="37">
        <f>E15+E28</f>
        <v>32990688</v>
      </c>
      <c r="F29" s="38">
        <f t="shared" si="2"/>
        <v>43.8581206755153</v>
      </c>
      <c r="G29" s="39">
        <f t="shared" si="3"/>
        <v>46.49045006862095</v>
      </c>
    </row>
    <row r="30" spans="1:7" s="4" customFormat="1" ht="56.25">
      <c r="A30" s="23">
        <v>41010600</v>
      </c>
      <c r="B30" s="26" t="s">
        <v>20</v>
      </c>
      <c r="C30" s="32">
        <v>6149882</v>
      </c>
      <c r="D30" s="32">
        <v>5688632</v>
      </c>
      <c r="E30" s="32">
        <v>2930144</v>
      </c>
      <c r="F30" s="33">
        <f t="shared" si="2"/>
        <v>47.645532060615146</v>
      </c>
      <c r="G30" s="34">
        <f t="shared" si="3"/>
        <v>51.508763442599204</v>
      </c>
    </row>
    <row r="31" spans="1:7" s="4" customFormat="1" ht="18.75">
      <c r="A31" s="5"/>
      <c r="B31" s="27" t="s">
        <v>21</v>
      </c>
      <c r="C31" s="47">
        <f>C32+C33+C34</f>
        <v>83692121</v>
      </c>
      <c r="D31" s="47">
        <f>D32+D33+D34</f>
        <v>82313366</v>
      </c>
      <c r="E31" s="47">
        <f>E32+E33+E34</f>
        <v>39497294</v>
      </c>
      <c r="F31" s="48">
        <f t="shared" si="2"/>
        <v>47.19356317902375</v>
      </c>
      <c r="G31" s="49">
        <f t="shared" si="3"/>
        <v>47.98405887082786</v>
      </c>
    </row>
    <row r="32" spans="1:7" s="4" customFormat="1" ht="37.5">
      <c r="A32" s="17">
        <v>41020100</v>
      </c>
      <c r="B32" s="18" t="s">
        <v>22</v>
      </c>
      <c r="C32" s="35">
        <v>71208300</v>
      </c>
      <c r="D32" s="35">
        <v>70211000</v>
      </c>
      <c r="E32" s="35">
        <v>33633371</v>
      </c>
      <c r="F32" s="33">
        <f t="shared" si="2"/>
        <v>47.232374596781554</v>
      </c>
      <c r="G32" s="36">
        <f t="shared" si="3"/>
        <v>47.903278688524594</v>
      </c>
    </row>
    <row r="33" spans="1:7" s="4" customFormat="1" ht="44.25" customHeight="1">
      <c r="A33" s="17">
        <v>41020300</v>
      </c>
      <c r="B33" s="18" t="s">
        <v>23</v>
      </c>
      <c r="C33" s="35">
        <v>10989821</v>
      </c>
      <c r="D33" s="35">
        <v>11003366</v>
      </c>
      <c r="E33" s="35">
        <v>5497593</v>
      </c>
      <c r="F33" s="33">
        <f t="shared" si="2"/>
        <v>50.02440895079183</v>
      </c>
      <c r="G33" s="36">
        <f t="shared" si="3"/>
        <v>49.962829555974054</v>
      </c>
    </row>
    <row r="34" spans="1:7" s="4" customFormat="1" ht="56.25">
      <c r="A34" s="28">
        <v>41020600</v>
      </c>
      <c r="B34" s="29" t="s">
        <v>24</v>
      </c>
      <c r="C34" s="50">
        <v>1494000</v>
      </c>
      <c r="D34" s="50">
        <v>1099000</v>
      </c>
      <c r="E34" s="50">
        <v>366330</v>
      </c>
      <c r="F34" s="45">
        <f t="shared" si="2"/>
        <v>24.52008032128514</v>
      </c>
      <c r="G34" s="51">
        <f t="shared" si="3"/>
        <v>33.333030027297546</v>
      </c>
    </row>
    <row r="35" spans="1:7" s="4" customFormat="1" ht="18.75" hidden="1">
      <c r="A35" s="28">
        <v>41020900</v>
      </c>
      <c r="B35" s="29" t="s">
        <v>236</v>
      </c>
      <c r="C35" s="50"/>
      <c r="D35" s="50"/>
      <c r="E35" s="50"/>
      <c r="F35" s="45"/>
      <c r="G35" s="51"/>
    </row>
    <row r="36" spans="1:7" s="4" customFormat="1" ht="56.25" hidden="1">
      <c r="A36" s="17">
        <v>41021200</v>
      </c>
      <c r="B36" s="18" t="s">
        <v>183</v>
      </c>
      <c r="C36" s="35"/>
      <c r="D36" s="35"/>
      <c r="E36" s="35"/>
      <c r="F36" s="43"/>
      <c r="G36" s="36"/>
    </row>
    <row r="37" spans="1:7" s="4" customFormat="1" ht="75" hidden="1">
      <c r="A37" s="24">
        <v>41021300</v>
      </c>
      <c r="B37" s="29" t="s">
        <v>184</v>
      </c>
      <c r="C37" s="50"/>
      <c r="D37" s="50"/>
      <c r="E37" s="50"/>
      <c r="F37" s="45"/>
      <c r="G37" s="51"/>
    </row>
    <row r="38" spans="1:7" s="4" customFormat="1" ht="42" customHeight="1" hidden="1">
      <c r="A38" s="17">
        <v>41021800</v>
      </c>
      <c r="B38" s="18" t="s">
        <v>239</v>
      </c>
      <c r="C38" s="35"/>
      <c r="D38" s="35"/>
      <c r="E38" s="35"/>
      <c r="F38" s="43"/>
      <c r="G38" s="36"/>
    </row>
    <row r="39" spans="1:7" s="4" customFormat="1" ht="25.5" customHeight="1">
      <c r="A39" s="17"/>
      <c r="B39" s="6" t="s">
        <v>25</v>
      </c>
      <c r="C39" s="47">
        <f>C29+C31+C30</f>
        <v>165063393</v>
      </c>
      <c r="D39" s="47">
        <f>D29+D30+D31</f>
        <v>158964288</v>
      </c>
      <c r="E39" s="47">
        <f>E29+E30+E31</f>
        <v>75418126</v>
      </c>
      <c r="F39" s="52">
        <f t="shared" si="2"/>
        <v>45.69040089948957</v>
      </c>
      <c r="G39" s="49">
        <f t="shared" si="3"/>
        <v>47.44343962337</v>
      </c>
    </row>
    <row r="40" spans="1:7" s="4" customFormat="1" ht="30" customHeight="1" thickBot="1">
      <c r="A40" s="81"/>
      <c r="B40" s="64" t="s">
        <v>26</v>
      </c>
      <c r="C40" s="65">
        <f>C42+C43++C44+C45+C48+C49+C50+C51+C46+C47+C41</f>
        <v>117374277</v>
      </c>
      <c r="D40" s="65">
        <f>D41+D42+D43+D44+D45+D46+D47+D48+D49+D50+D52</f>
        <v>110759801</v>
      </c>
      <c r="E40" s="65">
        <f>E41+E42+E43+E44+E45+E46+E47+E48+E49+E50+E52</f>
        <v>55028933</v>
      </c>
      <c r="F40" s="66">
        <f t="shared" si="2"/>
        <v>46.88329879978728</v>
      </c>
      <c r="G40" s="67">
        <f t="shared" si="3"/>
        <v>49.683127364954366</v>
      </c>
    </row>
    <row r="41" spans="1:7" s="4" customFormat="1" ht="72" customHeight="1" thickBot="1">
      <c r="A41" s="24">
        <v>41030300</v>
      </c>
      <c r="B41" s="25" t="s">
        <v>267</v>
      </c>
      <c r="C41" s="44"/>
      <c r="D41" s="44">
        <v>3600</v>
      </c>
      <c r="E41" s="44">
        <v>2500</v>
      </c>
      <c r="F41" s="86"/>
      <c r="G41" s="87">
        <f>E41/D41*100</f>
        <v>69.44444444444444</v>
      </c>
    </row>
    <row r="42" spans="1:7" s="4" customFormat="1" ht="75">
      <c r="A42" s="17">
        <v>41030600</v>
      </c>
      <c r="B42" s="18" t="s">
        <v>27</v>
      </c>
      <c r="C42" s="35">
        <v>99145600</v>
      </c>
      <c r="D42" s="35">
        <v>89900600</v>
      </c>
      <c r="E42" s="35">
        <v>46698470</v>
      </c>
      <c r="F42" s="33">
        <f t="shared" si="2"/>
        <v>47.10090009037214</v>
      </c>
      <c r="G42" s="36">
        <f t="shared" si="3"/>
        <v>51.94455876823959</v>
      </c>
    </row>
    <row r="43" spans="1:7" s="4" customFormat="1" ht="93.75">
      <c r="A43" s="17">
        <v>41030800</v>
      </c>
      <c r="B43" s="18" t="s">
        <v>28</v>
      </c>
      <c r="C43" s="35">
        <v>10602700</v>
      </c>
      <c r="D43" s="35">
        <v>13296410</v>
      </c>
      <c r="E43" s="35">
        <v>4585848</v>
      </c>
      <c r="F43" s="33">
        <f t="shared" si="2"/>
        <v>43.2517000386694</v>
      </c>
      <c r="G43" s="36">
        <f t="shared" si="3"/>
        <v>34.48936968700574</v>
      </c>
    </row>
    <row r="44" spans="1:7" s="4" customFormat="1" ht="75">
      <c r="A44" s="17">
        <v>41030900</v>
      </c>
      <c r="B44" s="18" t="s">
        <v>29</v>
      </c>
      <c r="C44" s="35">
        <v>1561288</v>
      </c>
      <c r="D44" s="35">
        <v>1561288</v>
      </c>
      <c r="E44" s="35">
        <v>660861</v>
      </c>
      <c r="F44" s="33">
        <f t="shared" si="2"/>
        <v>42.32793693412106</v>
      </c>
      <c r="G44" s="36">
        <f t="shared" si="3"/>
        <v>42.327936934121055</v>
      </c>
    </row>
    <row r="45" spans="1:7" s="4" customFormat="1" ht="75">
      <c r="A45" s="17">
        <v>41031000</v>
      </c>
      <c r="B45" s="18" t="s">
        <v>30</v>
      </c>
      <c r="C45" s="35">
        <v>723700</v>
      </c>
      <c r="D45" s="35">
        <v>723700</v>
      </c>
      <c r="E45" s="35">
        <v>422793</v>
      </c>
      <c r="F45" s="33">
        <f t="shared" si="2"/>
        <v>58.42103081387315</v>
      </c>
      <c r="G45" s="36">
        <f t="shared" si="3"/>
        <v>58.42103081387315</v>
      </c>
    </row>
    <row r="46" spans="1:7" s="4" customFormat="1" ht="47.25">
      <c r="A46" s="83">
        <v>41033800</v>
      </c>
      <c r="B46" s="84" t="s">
        <v>257</v>
      </c>
      <c r="C46" s="35">
        <v>919000</v>
      </c>
      <c r="D46" s="35">
        <v>0</v>
      </c>
      <c r="E46" s="35"/>
      <c r="F46" s="33"/>
      <c r="G46" s="36"/>
    </row>
    <row r="47" spans="1:7" s="4" customFormat="1" ht="47.25">
      <c r="A47" s="83">
        <v>41034800</v>
      </c>
      <c r="B47" s="84" t="s">
        <v>258</v>
      </c>
      <c r="C47" s="35">
        <v>200900</v>
      </c>
      <c r="D47" s="35">
        <v>127200</v>
      </c>
      <c r="E47" s="35"/>
      <c r="F47" s="33"/>
      <c r="G47" s="36"/>
    </row>
    <row r="48" spans="1:7" s="4" customFormat="1" ht="18.75">
      <c r="A48" s="17">
        <v>41035000</v>
      </c>
      <c r="B48" s="18" t="s">
        <v>2</v>
      </c>
      <c r="C48" s="35">
        <v>2622730</v>
      </c>
      <c r="D48" s="35">
        <v>3486297</v>
      </c>
      <c r="E48" s="35">
        <v>1785552</v>
      </c>
      <c r="F48" s="33">
        <f t="shared" si="2"/>
        <v>68.07990147670557</v>
      </c>
      <c r="G48" s="36">
        <f t="shared" si="3"/>
        <v>51.216290522580266</v>
      </c>
    </row>
    <row r="49" spans="1:7" s="4" customFormat="1" ht="56.25">
      <c r="A49" s="28">
        <v>41035200</v>
      </c>
      <c r="B49" s="29" t="s">
        <v>50</v>
      </c>
      <c r="C49" s="50">
        <v>1021459</v>
      </c>
      <c r="D49" s="50">
        <v>1079806</v>
      </c>
      <c r="E49" s="50">
        <v>599963</v>
      </c>
      <c r="F49" s="45">
        <f t="shared" si="2"/>
        <v>58.73588660925206</v>
      </c>
      <c r="G49" s="51">
        <f t="shared" si="3"/>
        <v>55.562110230911856</v>
      </c>
    </row>
    <row r="50" spans="1:7" s="4" customFormat="1" ht="131.25">
      <c r="A50" s="31">
        <v>41035800</v>
      </c>
      <c r="B50" s="29" t="s">
        <v>31</v>
      </c>
      <c r="C50" s="35">
        <v>576900</v>
      </c>
      <c r="D50" s="35">
        <v>549000</v>
      </c>
      <c r="E50" s="35">
        <v>241046</v>
      </c>
      <c r="F50" s="43">
        <f t="shared" si="2"/>
        <v>41.7829779857861</v>
      </c>
      <c r="G50" s="36">
        <f t="shared" si="3"/>
        <v>43.90637522768671</v>
      </c>
    </row>
    <row r="51" spans="1:7" s="4" customFormat="1" ht="56.25" hidden="1">
      <c r="A51" s="17">
        <v>41035600</v>
      </c>
      <c r="B51" s="18" t="s">
        <v>185</v>
      </c>
      <c r="C51" s="35"/>
      <c r="D51" s="35"/>
      <c r="E51" s="35"/>
      <c r="F51" s="43"/>
      <c r="G51" s="36"/>
    </row>
    <row r="52" spans="1:7" s="4" customFormat="1" ht="75">
      <c r="A52" s="24">
        <v>41037000</v>
      </c>
      <c r="B52" s="29" t="s">
        <v>186</v>
      </c>
      <c r="C52" s="44"/>
      <c r="D52" s="44">
        <v>31900</v>
      </c>
      <c r="E52" s="44">
        <v>31900</v>
      </c>
      <c r="F52" s="43"/>
      <c r="G52" s="36">
        <f>E52/D52*100</f>
        <v>100</v>
      </c>
    </row>
    <row r="53" spans="1:7" s="4" customFormat="1" ht="18.75">
      <c r="A53" s="5"/>
      <c r="B53" s="6" t="s">
        <v>32</v>
      </c>
      <c r="C53" s="47">
        <f>C39+C40</f>
        <v>282437670</v>
      </c>
      <c r="D53" s="47">
        <f>D39+D40</f>
        <v>269724089</v>
      </c>
      <c r="E53" s="47">
        <f>E39+E40</f>
        <v>130447059</v>
      </c>
      <c r="F53" s="52">
        <f t="shared" si="2"/>
        <v>46.18614046773577</v>
      </c>
      <c r="G53" s="49">
        <f t="shared" si="3"/>
        <v>48.363147497737955</v>
      </c>
    </row>
    <row r="54" spans="1:7" s="4" customFormat="1" ht="19.5" thickBot="1">
      <c r="A54" s="96" t="s">
        <v>56</v>
      </c>
      <c r="B54" s="97"/>
      <c r="C54" s="97"/>
      <c r="D54" s="97"/>
      <c r="E54" s="97"/>
      <c r="F54" s="97"/>
      <c r="G54" s="98"/>
    </row>
    <row r="55" spans="1:7" s="4" customFormat="1" ht="18.75">
      <c r="A55" s="13" t="s">
        <v>57</v>
      </c>
      <c r="B55" s="7" t="s">
        <v>58</v>
      </c>
      <c r="C55" s="47">
        <f>C56</f>
        <v>13576247</v>
      </c>
      <c r="D55" s="47">
        <f>D56</f>
        <v>13662205</v>
      </c>
      <c r="E55" s="47">
        <f>E56</f>
        <v>5698159.6</v>
      </c>
      <c r="F55" s="73">
        <f>E55*100/C55</f>
        <v>41.97153749486143</v>
      </c>
      <c r="G55" s="74">
        <f>E55*100/D55</f>
        <v>41.707466693699885</v>
      </c>
    </row>
    <row r="56" spans="1:7" s="4" customFormat="1" ht="18.75">
      <c r="A56" s="14">
        <v>10116</v>
      </c>
      <c r="B56" s="8" t="s">
        <v>190</v>
      </c>
      <c r="C56" s="75">
        <v>13576247</v>
      </c>
      <c r="D56" s="75">
        <v>13662205</v>
      </c>
      <c r="E56" s="75">
        <v>5698159.6</v>
      </c>
      <c r="F56" s="76">
        <f>E56*100/C56</f>
        <v>41.97153749486143</v>
      </c>
      <c r="G56" s="77">
        <f>E56*100/D56</f>
        <v>41.707466693699885</v>
      </c>
    </row>
    <row r="57" spans="1:7" s="4" customFormat="1" ht="37.5">
      <c r="A57" s="13" t="s">
        <v>59</v>
      </c>
      <c r="B57" s="7" t="s">
        <v>60</v>
      </c>
      <c r="C57" s="47">
        <f>C58</f>
        <v>594494</v>
      </c>
      <c r="D57" s="47">
        <f>D58</f>
        <v>609080</v>
      </c>
      <c r="E57" s="47">
        <f>E58</f>
        <v>219527.48</v>
      </c>
      <c r="F57" s="73">
        <f aca="true" t="shared" si="4" ref="F57:F70">E57*100/C57</f>
        <v>36.92677806672565</v>
      </c>
      <c r="G57" s="74">
        <f aca="true" t="shared" si="5" ref="G57:G70">E57*100/D57</f>
        <v>36.04247061141393</v>
      </c>
    </row>
    <row r="58" spans="1:7" s="4" customFormat="1" ht="18.75">
      <c r="A58" s="14">
        <v>60702</v>
      </c>
      <c r="B58" s="8" t="s">
        <v>191</v>
      </c>
      <c r="C58" s="75">
        <v>594494</v>
      </c>
      <c r="D58" s="75">
        <v>609080</v>
      </c>
      <c r="E58" s="75">
        <v>219527.48</v>
      </c>
      <c r="F58" s="76">
        <f t="shared" si="4"/>
        <v>36.92677806672565</v>
      </c>
      <c r="G58" s="77">
        <f t="shared" si="5"/>
        <v>36.04247061141393</v>
      </c>
    </row>
    <row r="59" spans="1:7" s="4" customFormat="1" ht="18.75">
      <c r="A59" s="13" t="s">
        <v>61</v>
      </c>
      <c r="B59" s="7" t="s">
        <v>62</v>
      </c>
      <c r="C59" s="47">
        <f>C60+C61+C62+C63+C64+C65+C66+C67+C68+C69+C70</f>
        <v>92129957</v>
      </c>
      <c r="D59" s="47">
        <f>D60+D61+D62+D63+D64+D65+D66+D67+D68+D69+D70</f>
        <v>89909733</v>
      </c>
      <c r="E59" s="47">
        <f>E60+E61+E62+E63+E64+E65+E66+E67+E68+E69+E70</f>
        <v>48149356.59</v>
      </c>
      <c r="F59" s="73">
        <f t="shared" si="4"/>
        <v>52.26243250064689</v>
      </c>
      <c r="G59" s="74">
        <f t="shared" si="5"/>
        <v>53.55299697086188</v>
      </c>
    </row>
    <row r="60" spans="1:7" s="4" customFormat="1" ht="18.75">
      <c r="A60" s="14">
        <v>70101</v>
      </c>
      <c r="B60" s="8" t="s">
        <v>192</v>
      </c>
      <c r="C60" s="75">
        <v>16395789</v>
      </c>
      <c r="D60" s="75">
        <v>16268952</v>
      </c>
      <c r="E60" s="75">
        <v>7158669.26</v>
      </c>
      <c r="F60" s="76">
        <f t="shared" si="4"/>
        <v>43.66163324009598</v>
      </c>
      <c r="G60" s="77">
        <f t="shared" si="5"/>
        <v>44.00203073928794</v>
      </c>
    </row>
    <row r="61" spans="1:7" s="4" customFormat="1" ht="56.25">
      <c r="A61" s="14">
        <v>70201</v>
      </c>
      <c r="B61" s="8" t="s">
        <v>215</v>
      </c>
      <c r="C61" s="75">
        <v>68949200</v>
      </c>
      <c r="D61" s="75">
        <v>66796378</v>
      </c>
      <c r="E61" s="75">
        <v>37774105.27</v>
      </c>
      <c r="F61" s="76">
        <f t="shared" si="4"/>
        <v>54.78541487065841</v>
      </c>
      <c r="G61" s="77">
        <f t="shared" si="5"/>
        <v>56.55112807164485</v>
      </c>
    </row>
    <row r="62" spans="1:7" s="4" customFormat="1" ht="18.75">
      <c r="A62" s="14">
        <v>70303</v>
      </c>
      <c r="B62" s="8" t="s">
        <v>193</v>
      </c>
      <c r="C62" s="75">
        <v>1722243</v>
      </c>
      <c r="D62" s="75">
        <v>1669531</v>
      </c>
      <c r="E62" s="75">
        <v>758572.77</v>
      </c>
      <c r="F62" s="76">
        <f t="shared" si="4"/>
        <v>44.04562944950277</v>
      </c>
      <c r="G62" s="77">
        <f t="shared" si="5"/>
        <v>45.43627941020562</v>
      </c>
    </row>
    <row r="63" spans="1:7" s="4" customFormat="1" ht="37.5">
      <c r="A63" s="14">
        <v>70401</v>
      </c>
      <c r="B63" s="8" t="s">
        <v>194</v>
      </c>
      <c r="C63" s="75">
        <v>1395584</v>
      </c>
      <c r="D63" s="75">
        <v>1364131</v>
      </c>
      <c r="E63" s="75">
        <v>703995.94</v>
      </c>
      <c r="F63" s="76">
        <f t="shared" si="4"/>
        <v>50.444540780060535</v>
      </c>
      <c r="G63" s="77">
        <f t="shared" si="5"/>
        <v>51.607649118743</v>
      </c>
    </row>
    <row r="64" spans="1:7" s="4" customFormat="1" ht="18.75">
      <c r="A64" s="14">
        <v>70702</v>
      </c>
      <c r="B64" s="8" t="s">
        <v>195</v>
      </c>
      <c r="C64" s="75">
        <v>65258</v>
      </c>
      <c r="D64" s="75">
        <v>96439</v>
      </c>
      <c r="E64" s="75">
        <v>31196.61</v>
      </c>
      <c r="F64" s="76">
        <f t="shared" si="4"/>
        <v>47.80503539795887</v>
      </c>
      <c r="G64" s="77">
        <f t="shared" si="5"/>
        <v>32.34854156513444</v>
      </c>
    </row>
    <row r="65" spans="1:7" s="4" customFormat="1" ht="18.75">
      <c r="A65" s="14">
        <v>70802</v>
      </c>
      <c r="B65" s="8" t="s">
        <v>196</v>
      </c>
      <c r="C65" s="75">
        <v>919857</v>
      </c>
      <c r="D65" s="75">
        <v>838058</v>
      </c>
      <c r="E65" s="75">
        <v>472970.7</v>
      </c>
      <c r="F65" s="76">
        <f t="shared" si="4"/>
        <v>51.41785081811629</v>
      </c>
      <c r="G65" s="77">
        <f t="shared" si="5"/>
        <v>56.43651155409292</v>
      </c>
    </row>
    <row r="66" spans="1:7" s="4" customFormat="1" ht="37.5">
      <c r="A66" s="14">
        <v>70804</v>
      </c>
      <c r="B66" s="8" t="s">
        <v>197</v>
      </c>
      <c r="C66" s="75">
        <v>1134190</v>
      </c>
      <c r="D66" s="75">
        <v>1135967</v>
      </c>
      <c r="E66" s="75">
        <v>496107.14</v>
      </c>
      <c r="F66" s="76">
        <f t="shared" si="4"/>
        <v>43.741096288981566</v>
      </c>
      <c r="G66" s="77">
        <f t="shared" si="5"/>
        <v>43.672671829375325</v>
      </c>
    </row>
    <row r="67" spans="1:7" s="4" customFormat="1" ht="37.5">
      <c r="A67" s="14">
        <v>70805</v>
      </c>
      <c r="B67" s="8" t="s">
        <v>198</v>
      </c>
      <c r="C67" s="75">
        <v>469770</v>
      </c>
      <c r="D67" s="75">
        <v>470332</v>
      </c>
      <c r="E67" s="75">
        <v>204004.96</v>
      </c>
      <c r="F67" s="76">
        <f t="shared" si="4"/>
        <v>43.42656193456372</v>
      </c>
      <c r="G67" s="77">
        <f t="shared" si="5"/>
        <v>43.37467150863645</v>
      </c>
    </row>
    <row r="68" spans="1:7" s="4" customFormat="1" ht="18.75">
      <c r="A68" s="14">
        <v>70806</v>
      </c>
      <c r="B68" s="8" t="s">
        <v>199</v>
      </c>
      <c r="C68" s="75">
        <v>331807</v>
      </c>
      <c r="D68" s="75">
        <v>377060</v>
      </c>
      <c r="E68" s="75">
        <v>167702.44</v>
      </c>
      <c r="F68" s="76">
        <f t="shared" si="4"/>
        <v>50.54216457157323</v>
      </c>
      <c r="G68" s="77">
        <f t="shared" si="5"/>
        <v>44.47632737495359</v>
      </c>
    </row>
    <row r="69" spans="1:7" s="4" customFormat="1" ht="18.75">
      <c r="A69" s="14">
        <v>70807</v>
      </c>
      <c r="B69" s="8" t="s">
        <v>200</v>
      </c>
      <c r="C69" s="75">
        <v>719034</v>
      </c>
      <c r="D69" s="75">
        <v>854783</v>
      </c>
      <c r="E69" s="75">
        <v>344021.5</v>
      </c>
      <c r="F69" s="76">
        <f t="shared" si="4"/>
        <v>47.84495587134962</v>
      </c>
      <c r="G69" s="77">
        <f t="shared" si="5"/>
        <v>40.24664739471889</v>
      </c>
    </row>
    <row r="70" spans="1:7" s="4" customFormat="1" ht="37.5">
      <c r="A70" s="14">
        <v>70808</v>
      </c>
      <c r="B70" s="8" t="s">
        <v>201</v>
      </c>
      <c r="C70" s="75">
        <v>27225</v>
      </c>
      <c r="D70" s="75">
        <v>38102</v>
      </c>
      <c r="E70" s="75">
        <v>38010</v>
      </c>
      <c r="F70" s="76">
        <f t="shared" si="4"/>
        <v>139.61432506887053</v>
      </c>
      <c r="G70" s="77">
        <f t="shared" si="5"/>
        <v>99.75854285864258</v>
      </c>
    </row>
    <row r="71" spans="1:7" s="4" customFormat="1" ht="18.75">
      <c r="A71" s="13" t="s">
        <v>63</v>
      </c>
      <c r="B71" s="7" t="s">
        <v>64</v>
      </c>
      <c r="C71" s="47">
        <f>C72+C73</f>
        <v>17520600</v>
      </c>
      <c r="D71" s="47">
        <f>D72+D73</f>
        <v>17067059</v>
      </c>
      <c r="E71" s="47">
        <f>E72+E73</f>
        <v>6944838.28</v>
      </c>
      <c r="F71" s="73">
        <f>E71*100/C71</f>
        <v>39.6381304293232</v>
      </c>
      <c r="G71" s="74">
        <f>E71*100/D71</f>
        <v>40.691476369771735</v>
      </c>
    </row>
    <row r="72" spans="1:7" s="4" customFormat="1" ht="37.5">
      <c r="A72" s="14" t="s">
        <v>243</v>
      </c>
      <c r="B72" s="8" t="s">
        <v>244</v>
      </c>
      <c r="C72" s="75">
        <v>17270700</v>
      </c>
      <c r="D72" s="75">
        <v>16890859</v>
      </c>
      <c r="E72" s="75">
        <v>6926390.28</v>
      </c>
      <c r="F72" s="76">
        <f>E72*100/C72</f>
        <v>40.104861296878525</v>
      </c>
      <c r="G72" s="77">
        <f>E72*100/D72</f>
        <v>41.00673790480401</v>
      </c>
    </row>
    <row r="73" spans="1:7" s="4" customFormat="1" ht="18.75">
      <c r="A73" s="14" t="s">
        <v>245</v>
      </c>
      <c r="B73" s="8" t="s">
        <v>246</v>
      </c>
      <c r="C73" s="75">
        <v>249900</v>
      </c>
      <c r="D73" s="75">
        <v>176200</v>
      </c>
      <c r="E73" s="75">
        <v>18448</v>
      </c>
      <c r="F73" s="73">
        <f>E73*100/C73</f>
        <v>7.382152861144458</v>
      </c>
      <c r="G73" s="74">
        <f>E73*100/D73</f>
        <v>10.469920544835414</v>
      </c>
    </row>
    <row r="74" spans="1:7" s="4" customFormat="1" ht="18.75">
      <c r="A74" s="13" t="s">
        <v>65</v>
      </c>
      <c r="B74" s="7" t="s">
        <v>66</v>
      </c>
      <c r="C74" s="47">
        <f>SUM(C75:C111)</f>
        <v>118513648</v>
      </c>
      <c r="D74" s="47">
        <f>D75+D76+D77+D78+D79+D80+D81+D82+D83+D84+D85+D86+D87+D88+D89+D90+D91+D92+D93+D94+D95+D96+D97+D98+D99+D100+D101+D103+D104+D105+D106+D107+D108+D109+D110+D111+D102</f>
        <v>111225992</v>
      </c>
      <c r="E74" s="47">
        <f>E75+E76+E77+E78+E79+E80+E81+E82+E83+E84+E85+E86+E87+E88+E89+E90+E91+E92+E93+E94+E95+E96+E97+E98+E99+E100+E101+E103+E104+E105+E106+E107+E108+E109+E110+E111+E102</f>
        <v>55455522.58</v>
      </c>
      <c r="F74" s="73">
        <f aca="true" t="shared" si="6" ref="F74:F138">E74*100/C74</f>
        <v>46.79252011548915</v>
      </c>
      <c r="G74" s="74">
        <f aca="true" t="shared" si="7" ref="G74:G140">E74*100/D74</f>
        <v>49.85842030521067</v>
      </c>
    </row>
    <row r="75" spans="1:7" s="4" customFormat="1" ht="93.75">
      <c r="A75" s="14" t="s">
        <v>67</v>
      </c>
      <c r="B75" s="8" t="s">
        <v>175</v>
      </c>
      <c r="C75" s="75">
        <v>5958800</v>
      </c>
      <c r="D75" s="75">
        <v>6758800</v>
      </c>
      <c r="E75" s="75">
        <v>2147011</v>
      </c>
      <c r="F75" s="76">
        <f t="shared" si="6"/>
        <v>36.03092904611667</v>
      </c>
      <c r="G75" s="77">
        <f t="shared" si="7"/>
        <v>31.76615671420962</v>
      </c>
    </row>
    <row r="76" spans="1:7" s="4" customFormat="1" ht="93.75">
      <c r="A76" s="14" t="s">
        <v>68</v>
      </c>
      <c r="B76" s="8" t="s">
        <v>175</v>
      </c>
      <c r="C76" s="75">
        <v>228837</v>
      </c>
      <c r="D76" s="75">
        <v>228837</v>
      </c>
      <c r="E76" s="75">
        <v>139119.94</v>
      </c>
      <c r="F76" s="76">
        <f t="shared" si="6"/>
        <v>60.79433832815497</v>
      </c>
      <c r="G76" s="77">
        <f t="shared" si="7"/>
        <v>60.79433832815497</v>
      </c>
    </row>
    <row r="77" spans="1:7" s="4" customFormat="1" ht="93.75" customHeight="1">
      <c r="A77" s="14" t="s">
        <v>69</v>
      </c>
      <c r="B77" s="8" t="s">
        <v>176</v>
      </c>
      <c r="C77" s="75">
        <v>30000</v>
      </c>
      <c r="D77" s="75">
        <v>30000</v>
      </c>
      <c r="E77" s="75">
        <v>13233</v>
      </c>
      <c r="F77" s="76">
        <f>E77*100/C77</f>
        <v>44.11</v>
      </c>
      <c r="G77" s="77">
        <f>E77*100/D77</f>
        <v>44.11</v>
      </c>
    </row>
    <row r="78" spans="1:7" s="4" customFormat="1" ht="93.75">
      <c r="A78" s="14" t="s">
        <v>70</v>
      </c>
      <c r="B78" s="8" t="s">
        <v>177</v>
      </c>
      <c r="C78" s="75">
        <v>861650</v>
      </c>
      <c r="D78" s="75">
        <v>861650</v>
      </c>
      <c r="E78" s="75">
        <v>512319</v>
      </c>
      <c r="F78" s="76">
        <f t="shared" si="6"/>
        <v>59.457900539662276</v>
      </c>
      <c r="G78" s="77">
        <f t="shared" si="7"/>
        <v>59.457900539662276</v>
      </c>
    </row>
    <row r="79" spans="1:7" s="4" customFormat="1" ht="93.75">
      <c r="A79" s="14" t="s">
        <v>71</v>
      </c>
      <c r="B79" s="8" t="s">
        <v>177</v>
      </c>
      <c r="C79" s="75">
        <v>15435</v>
      </c>
      <c r="D79" s="75">
        <v>15435</v>
      </c>
      <c r="E79" s="75">
        <v>11600.14</v>
      </c>
      <c r="F79" s="76">
        <f t="shared" si="6"/>
        <v>75.15477810171687</v>
      </c>
      <c r="G79" s="77">
        <f t="shared" si="7"/>
        <v>75.15477810171687</v>
      </c>
    </row>
    <row r="80" spans="1:7" s="4" customFormat="1" ht="93.75">
      <c r="A80" s="14" t="s">
        <v>72</v>
      </c>
      <c r="B80" s="8" t="s">
        <v>73</v>
      </c>
      <c r="C80" s="75">
        <v>294680</v>
      </c>
      <c r="D80" s="75">
        <v>364680</v>
      </c>
      <c r="E80" s="75">
        <v>168684</v>
      </c>
      <c r="F80" s="76">
        <f t="shared" si="6"/>
        <v>57.243111171440205</v>
      </c>
      <c r="G80" s="77">
        <f t="shared" si="7"/>
        <v>46.25534715366897</v>
      </c>
    </row>
    <row r="81" spans="1:7" s="4" customFormat="1" ht="93.75">
      <c r="A81" s="14" t="s">
        <v>74</v>
      </c>
      <c r="B81" s="8" t="s">
        <v>75</v>
      </c>
      <c r="C81" s="75">
        <v>14640</v>
      </c>
      <c r="D81" s="75">
        <v>14640</v>
      </c>
      <c r="E81" s="75">
        <v>7341.41</v>
      </c>
      <c r="F81" s="76">
        <f t="shared" si="6"/>
        <v>50.14624316939891</v>
      </c>
      <c r="G81" s="77">
        <f t="shared" si="7"/>
        <v>50.14624316939891</v>
      </c>
    </row>
    <row r="82" spans="1:7" s="4" customFormat="1" ht="75">
      <c r="A82" s="14" t="s">
        <v>76</v>
      </c>
      <c r="B82" s="8" t="s">
        <v>77</v>
      </c>
      <c r="C82" s="75">
        <v>2500</v>
      </c>
      <c r="D82" s="75">
        <v>2500</v>
      </c>
      <c r="E82" s="75">
        <v>1148.45</v>
      </c>
      <c r="F82" s="76">
        <f t="shared" si="6"/>
        <v>45.938</v>
      </c>
      <c r="G82" s="77">
        <f t="shared" si="7"/>
        <v>45.938</v>
      </c>
    </row>
    <row r="83" spans="1:7" s="4" customFormat="1" ht="93.75">
      <c r="A83" s="14" t="s">
        <v>78</v>
      </c>
      <c r="B83" s="8" t="s">
        <v>178</v>
      </c>
      <c r="C83" s="75">
        <v>1223800</v>
      </c>
      <c r="D83" s="75">
        <v>1303800</v>
      </c>
      <c r="E83" s="75">
        <v>780307</v>
      </c>
      <c r="F83" s="76">
        <f t="shared" si="6"/>
        <v>63.76099035790162</v>
      </c>
      <c r="G83" s="77">
        <f t="shared" si="7"/>
        <v>59.848673109372605</v>
      </c>
    </row>
    <row r="84" spans="1:7" s="4" customFormat="1" ht="93.75">
      <c r="A84" s="14" t="s">
        <v>79</v>
      </c>
      <c r="B84" s="8" t="s">
        <v>178</v>
      </c>
      <c r="C84" s="75">
        <v>16040</v>
      </c>
      <c r="D84" s="75">
        <v>16040</v>
      </c>
      <c r="E84" s="75">
        <v>9490.94</v>
      </c>
      <c r="F84" s="76">
        <f t="shared" si="6"/>
        <v>59.170448877805484</v>
      </c>
      <c r="G84" s="77">
        <f t="shared" si="7"/>
        <v>59.170448877805484</v>
      </c>
    </row>
    <row r="85" spans="1:7" s="4" customFormat="1" ht="37.5">
      <c r="A85" s="14" t="s">
        <v>80</v>
      </c>
      <c r="B85" s="8" t="s">
        <v>81</v>
      </c>
      <c r="C85" s="75">
        <v>61200</v>
      </c>
      <c r="D85" s="75">
        <v>61200</v>
      </c>
      <c r="E85" s="75">
        <v>21615.85</v>
      </c>
      <c r="F85" s="76">
        <f t="shared" si="6"/>
        <v>35.320016339869284</v>
      </c>
      <c r="G85" s="77">
        <f t="shared" si="7"/>
        <v>35.320016339869284</v>
      </c>
    </row>
    <row r="86" spans="1:7" s="4" customFormat="1" ht="18.75">
      <c r="A86" s="14" t="s">
        <v>82</v>
      </c>
      <c r="B86" s="8" t="s">
        <v>83</v>
      </c>
      <c r="C86" s="75">
        <v>160000</v>
      </c>
      <c r="D86" s="75">
        <v>160000</v>
      </c>
      <c r="E86" s="75">
        <v>77215</v>
      </c>
      <c r="F86" s="76">
        <f t="shared" si="6"/>
        <v>48.259375</v>
      </c>
      <c r="G86" s="77">
        <f t="shared" si="7"/>
        <v>48.259375</v>
      </c>
    </row>
    <row r="87" spans="1:7" s="4" customFormat="1" ht="37.5">
      <c r="A87" s="14" t="s">
        <v>84</v>
      </c>
      <c r="B87" s="8" t="s">
        <v>85</v>
      </c>
      <c r="C87" s="75">
        <v>657250</v>
      </c>
      <c r="D87" s="75">
        <v>857250</v>
      </c>
      <c r="E87" s="75">
        <v>406691</v>
      </c>
      <c r="F87" s="76">
        <f t="shared" si="6"/>
        <v>61.8776721186763</v>
      </c>
      <c r="G87" s="77">
        <f t="shared" si="7"/>
        <v>47.44135316418781</v>
      </c>
    </row>
    <row r="88" spans="1:7" s="4" customFormat="1" ht="37.5">
      <c r="A88" s="14" t="s">
        <v>86</v>
      </c>
      <c r="B88" s="8" t="s">
        <v>87</v>
      </c>
      <c r="C88" s="75">
        <v>52252</v>
      </c>
      <c r="D88" s="75">
        <v>52252</v>
      </c>
      <c r="E88" s="75">
        <v>42079.41</v>
      </c>
      <c r="F88" s="76">
        <f t="shared" si="6"/>
        <v>80.53167342876827</v>
      </c>
      <c r="G88" s="77">
        <f t="shared" si="7"/>
        <v>80.53167342876827</v>
      </c>
    </row>
    <row r="89" spans="1:7" s="4" customFormat="1" ht="18.75">
      <c r="A89" s="14" t="s">
        <v>88</v>
      </c>
      <c r="B89" s="8" t="s">
        <v>89</v>
      </c>
      <c r="C89" s="75">
        <v>871660</v>
      </c>
      <c r="D89" s="75">
        <v>871660</v>
      </c>
      <c r="E89" s="75">
        <v>379039</v>
      </c>
      <c r="F89" s="76">
        <f t="shared" si="6"/>
        <v>43.48473028474405</v>
      </c>
      <c r="G89" s="77">
        <f t="shared" si="7"/>
        <v>43.48473028474405</v>
      </c>
    </row>
    <row r="90" spans="1:7" s="4" customFormat="1" ht="18.75">
      <c r="A90" s="14" t="s">
        <v>90</v>
      </c>
      <c r="B90" s="8" t="s">
        <v>91</v>
      </c>
      <c r="C90" s="75">
        <v>15680537</v>
      </c>
      <c r="D90" s="75">
        <v>15680537</v>
      </c>
      <c r="E90" s="75">
        <v>7844759.9</v>
      </c>
      <c r="F90" s="76">
        <f t="shared" si="6"/>
        <v>50.02864315169818</v>
      </c>
      <c r="G90" s="77">
        <f t="shared" si="7"/>
        <v>50.02864315169818</v>
      </c>
    </row>
    <row r="91" spans="1:7" s="4" customFormat="1" ht="18.75">
      <c r="A91" s="14" t="s">
        <v>92</v>
      </c>
      <c r="B91" s="8" t="s">
        <v>93</v>
      </c>
      <c r="C91" s="75">
        <v>47315272</v>
      </c>
      <c r="D91" s="75">
        <v>38041952</v>
      </c>
      <c r="E91" s="75">
        <v>21826672</v>
      </c>
      <c r="F91" s="76">
        <f t="shared" si="6"/>
        <v>46.130289602900305</v>
      </c>
      <c r="G91" s="77">
        <f t="shared" si="7"/>
        <v>57.37526823018966</v>
      </c>
    </row>
    <row r="92" spans="1:7" s="4" customFormat="1" ht="37.5">
      <c r="A92" s="14" t="s">
        <v>94</v>
      </c>
      <c r="B92" s="8" t="s">
        <v>95</v>
      </c>
      <c r="C92" s="75">
        <v>2368010</v>
      </c>
      <c r="D92" s="75">
        <v>2368010</v>
      </c>
      <c r="E92" s="75">
        <v>1103229</v>
      </c>
      <c r="F92" s="76">
        <f>E92*100/C92</f>
        <v>46.588865756479066</v>
      </c>
      <c r="G92" s="77">
        <f t="shared" si="7"/>
        <v>46.588865756479066</v>
      </c>
    </row>
    <row r="93" spans="1:7" s="4" customFormat="1" ht="18.75">
      <c r="A93" s="14" t="s">
        <v>96</v>
      </c>
      <c r="B93" s="8" t="s">
        <v>97</v>
      </c>
      <c r="C93" s="75">
        <v>5644158</v>
      </c>
      <c r="D93" s="75">
        <v>5644158</v>
      </c>
      <c r="E93" s="75">
        <v>2753226</v>
      </c>
      <c r="F93" s="76">
        <f t="shared" si="6"/>
        <v>48.78010147837817</v>
      </c>
      <c r="G93" s="77">
        <f t="shared" si="7"/>
        <v>48.78010147837817</v>
      </c>
    </row>
    <row r="94" spans="1:7" s="4" customFormat="1" ht="18.75">
      <c r="A94" s="14" t="s">
        <v>98</v>
      </c>
      <c r="B94" s="8" t="s">
        <v>99</v>
      </c>
      <c r="C94" s="75">
        <v>1093351</v>
      </c>
      <c r="D94" s="75">
        <v>1093351</v>
      </c>
      <c r="E94" s="75">
        <v>473453</v>
      </c>
      <c r="F94" s="76">
        <f t="shared" si="6"/>
        <v>43.30292833682871</v>
      </c>
      <c r="G94" s="77">
        <f t="shared" si="7"/>
        <v>43.30292833682871</v>
      </c>
    </row>
    <row r="95" spans="1:7" s="4" customFormat="1" ht="18.75">
      <c r="A95" s="14" t="s">
        <v>100</v>
      </c>
      <c r="B95" s="8" t="s">
        <v>101</v>
      </c>
      <c r="C95" s="75">
        <v>43835</v>
      </c>
      <c r="D95" s="75">
        <v>72155</v>
      </c>
      <c r="E95" s="75">
        <v>47858.24</v>
      </c>
      <c r="F95" s="76">
        <f t="shared" si="6"/>
        <v>109.17814531766852</v>
      </c>
      <c r="G95" s="77">
        <f t="shared" si="7"/>
        <v>66.3269905065484</v>
      </c>
    </row>
    <row r="96" spans="1:7" s="4" customFormat="1" ht="18.75">
      <c r="A96" s="14" t="s">
        <v>102</v>
      </c>
      <c r="B96" s="8" t="s">
        <v>103</v>
      </c>
      <c r="C96" s="75">
        <v>13675987</v>
      </c>
      <c r="D96" s="75">
        <v>13675987</v>
      </c>
      <c r="E96" s="75">
        <v>6145882</v>
      </c>
      <c r="F96" s="76">
        <f t="shared" si="6"/>
        <v>44.9392208401485</v>
      </c>
      <c r="G96" s="77">
        <f t="shared" si="7"/>
        <v>44.9392208401485</v>
      </c>
    </row>
    <row r="97" spans="1:7" s="4" customFormat="1" ht="37.5">
      <c r="A97" s="14" t="s">
        <v>104</v>
      </c>
      <c r="B97" s="8" t="s">
        <v>105</v>
      </c>
      <c r="C97" s="75">
        <v>1606520</v>
      </c>
      <c r="D97" s="75">
        <v>3150230</v>
      </c>
      <c r="E97" s="75">
        <v>570836</v>
      </c>
      <c r="F97" s="76">
        <f t="shared" si="6"/>
        <v>35.53245524487713</v>
      </c>
      <c r="G97" s="77">
        <f t="shared" si="7"/>
        <v>18.120454696958635</v>
      </c>
    </row>
    <row r="98" spans="1:7" s="4" customFormat="1" ht="56.25">
      <c r="A98" s="14" t="s">
        <v>106</v>
      </c>
      <c r="B98" s="8" t="s">
        <v>107</v>
      </c>
      <c r="C98" s="75">
        <v>396496</v>
      </c>
      <c r="D98" s="75">
        <v>396496</v>
      </c>
      <c r="E98" s="75">
        <v>213161.16</v>
      </c>
      <c r="F98" s="76">
        <f t="shared" si="6"/>
        <v>53.76123844881159</v>
      </c>
      <c r="G98" s="77">
        <f t="shared" si="7"/>
        <v>53.76123844881159</v>
      </c>
    </row>
    <row r="99" spans="1:7" s="4" customFormat="1" ht="18.75">
      <c r="A99" s="14" t="s">
        <v>108</v>
      </c>
      <c r="B99" s="8" t="s">
        <v>109</v>
      </c>
      <c r="C99" s="75">
        <v>436773</v>
      </c>
      <c r="D99" s="75">
        <v>569881</v>
      </c>
      <c r="E99" s="75">
        <v>261643.1</v>
      </c>
      <c r="F99" s="76">
        <f t="shared" si="6"/>
        <v>59.903679943586255</v>
      </c>
      <c r="G99" s="77">
        <f t="shared" si="7"/>
        <v>45.91188335810459</v>
      </c>
    </row>
    <row r="100" spans="1:7" s="4" customFormat="1" ht="37.5">
      <c r="A100" s="14" t="s">
        <v>110</v>
      </c>
      <c r="B100" s="8" t="s">
        <v>111</v>
      </c>
      <c r="C100" s="75">
        <v>2208100</v>
      </c>
      <c r="D100" s="75">
        <v>2166200</v>
      </c>
      <c r="E100" s="75">
        <v>1032751</v>
      </c>
      <c r="F100" s="76">
        <f t="shared" si="6"/>
        <v>46.77102486300439</v>
      </c>
      <c r="G100" s="77">
        <f t="shared" si="7"/>
        <v>47.675699381405224</v>
      </c>
    </row>
    <row r="101" spans="1:7" s="4" customFormat="1" ht="37.5">
      <c r="A101" s="14" t="s">
        <v>112</v>
      </c>
      <c r="B101" s="8" t="s">
        <v>113</v>
      </c>
      <c r="C101" s="75">
        <v>52000</v>
      </c>
      <c r="D101" s="75">
        <v>52000</v>
      </c>
      <c r="E101" s="75">
        <v>17882</v>
      </c>
      <c r="F101" s="76">
        <f t="shared" si="6"/>
        <v>34.38846153846154</v>
      </c>
      <c r="G101" s="77">
        <f t="shared" si="7"/>
        <v>34.38846153846154</v>
      </c>
    </row>
    <row r="102" spans="1:7" s="4" customFormat="1" ht="18.75">
      <c r="A102" s="14">
        <v>90802</v>
      </c>
      <c r="B102" s="8" t="s">
        <v>240</v>
      </c>
      <c r="C102" s="75">
        <v>9000</v>
      </c>
      <c r="D102" s="75">
        <v>7000</v>
      </c>
      <c r="E102" s="75">
        <v>0</v>
      </c>
      <c r="F102" s="76">
        <f>E102*100/C102</f>
        <v>0</v>
      </c>
      <c r="G102" s="77">
        <f>E102*100/D102</f>
        <v>0</v>
      </c>
    </row>
    <row r="103" spans="1:7" s="4" customFormat="1" ht="37.5">
      <c r="A103" s="14" t="s">
        <v>114</v>
      </c>
      <c r="B103" s="8" t="s">
        <v>115</v>
      </c>
      <c r="C103" s="75">
        <v>1826575</v>
      </c>
      <c r="D103" s="75">
        <v>962401</v>
      </c>
      <c r="E103" s="75">
        <v>641658.14</v>
      </c>
      <c r="F103" s="76">
        <f>E103*100/C103</f>
        <v>35.129033300028745</v>
      </c>
      <c r="G103" s="77">
        <f>E103*100/D103</f>
        <v>66.67263853632737</v>
      </c>
    </row>
    <row r="104" spans="1:7" s="4" customFormat="1" ht="37.5">
      <c r="A104" s="14" t="s">
        <v>116</v>
      </c>
      <c r="B104" s="8" t="s">
        <v>117</v>
      </c>
      <c r="C104" s="75">
        <v>20000</v>
      </c>
      <c r="D104" s="75">
        <v>0</v>
      </c>
      <c r="E104" s="75">
        <v>0</v>
      </c>
      <c r="F104" s="76">
        <f t="shared" si="6"/>
        <v>0</v>
      </c>
      <c r="G104" s="77"/>
    </row>
    <row r="105" spans="1:7" s="4" customFormat="1" ht="37.5">
      <c r="A105" s="14" t="s">
        <v>118</v>
      </c>
      <c r="B105" s="8" t="s">
        <v>119</v>
      </c>
      <c r="C105" s="75">
        <v>66400</v>
      </c>
      <c r="D105" s="75">
        <v>60800</v>
      </c>
      <c r="E105" s="75">
        <v>193.5</v>
      </c>
      <c r="F105" s="76">
        <f t="shared" si="6"/>
        <v>0.2914156626506024</v>
      </c>
      <c r="G105" s="77">
        <f t="shared" si="7"/>
        <v>0.3182565789473684</v>
      </c>
    </row>
    <row r="106" spans="1:7" s="4" customFormat="1" ht="75">
      <c r="A106" s="14" t="s">
        <v>120</v>
      </c>
      <c r="B106" s="8" t="s">
        <v>121</v>
      </c>
      <c r="C106" s="75">
        <v>198000</v>
      </c>
      <c r="D106" s="75">
        <v>298000</v>
      </c>
      <c r="E106" s="75">
        <v>176988</v>
      </c>
      <c r="F106" s="76">
        <f t="shared" si="6"/>
        <v>89.38787878787879</v>
      </c>
      <c r="G106" s="77">
        <f t="shared" si="7"/>
        <v>59.39194630872483</v>
      </c>
    </row>
    <row r="107" spans="1:7" s="4" customFormat="1" ht="37.5">
      <c r="A107" s="14" t="s">
        <v>122</v>
      </c>
      <c r="B107" s="8" t="s">
        <v>123</v>
      </c>
      <c r="C107" s="75">
        <v>2271300</v>
      </c>
      <c r="D107" s="75">
        <v>2235500</v>
      </c>
      <c r="E107" s="75">
        <v>1058998.5</v>
      </c>
      <c r="F107" s="76">
        <f t="shared" si="6"/>
        <v>46.62521463479065</v>
      </c>
      <c r="G107" s="77">
        <f t="shared" si="7"/>
        <v>47.37188548423172</v>
      </c>
    </row>
    <row r="108" spans="1:7" s="4" customFormat="1" ht="75">
      <c r="A108" s="14" t="s">
        <v>124</v>
      </c>
      <c r="B108" s="8" t="s">
        <v>125</v>
      </c>
      <c r="C108" s="75">
        <v>592700</v>
      </c>
      <c r="D108" s="75">
        <v>592700</v>
      </c>
      <c r="E108" s="75">
        <v>365707.84</v>
      </c>
      <c r="F108" s="76">
        <f t="shared" si="6"/>
        <v>61.70201450987009</v>
      </c>
      <c r="G108" s="77">
        <f t="shared" si="7"/>
        <v>61.70201450987009</v>
      </c>
    </row>
    <row r="109" spans="1:7" s="4" customFormat="1" ht="37.5">
      <c r="A109" s="14" t="s">
        <v>126</v>
      </c>
      <c r="B109" s="8" t="s">
        <v>127</v>
      </c>
      <c r="C109" s="75">
        <v>70000</v>
      </c>
      <c r="D109" s="75">
        <v>70000</v>
      </c>
      <c r="E109" s="75">
        <v>51954.66</v>
      </c>
      <c r="F109" s="76">
        <f t="shared" si="6"/>
        <v>74.22094285714286</v>
      </c>
      <c r="G109" s="77">
        <f t="shared" si="7"/>
        <v>74.22094285714286</v>
      </c>
    </row>
    <row r="110" spans="1:7" s="4" customFormat="1" ht="37.5">
      <c r="A110" s="14" t="s">
        <v>128</v>
      </c>
      <c r="B110" s="8" t="s">
        <v>129</v>
      </c>
      <c r="C110" s="75">
        <v>12452790</v>
      </c>
      <c r="D110" s="75">
        <v>12452790</v>
      </c>
      <c r="E110" s="75">
        <v>6120498</v>
      </c>
      <c r="F110" s="76">
        <f t="shared" si="6"/>
        <v>49.14961225556682</v>
      </c>
      <c r="G110" s="77">
        <f t="shared" si="7"/>
        <v>49.14961225556682</v>
      </c>
    </row>
    <row r="111" spans="1:7" s="4" customFormat="1" ht="56.25">
      <c r="A111" s="14" t="s">
        <v>130</v>
      </c>
      <c r="B111" s="8" t="s">
        <v>131</v>
      </c>
      <c r="C111" s="75">
        <v>37100</v>
      </c>
      <c r="D111" s="75">
        <v>37100</v>
      </c>
      <c r="E111" s="75">
        <v>31275.4</v>
      </c>
      <c r="F111" s="76">
        <f t="shared" si="6"/>
        <v>84.30026954177897</v>
      </c>
      <c r="G111" s="77">
        <f t="shared" si="7"/>
        <v>84.30026954177897</v>
      </c>
    </row>
    <row r="112" spans="1:7" s="4" customFormat="1" ht="18.75">
      <c r="A112" s="13" t="s">
        <v>132</v>
      </c>
      <c r="B112" s="7" t="s">
        <v>133</v>
      </c>
      <c r="C112" s="47">
        <f>C114+C115</f>
        <v>2331391</v>
      </c>
      <c r="D112" s="47">
        <f>D114+D115+D113</f>
        <v>3213374</v>
      </c>
      <c r="E112" s="47">
        <f>E114+E115+E113</f>
        <v>973411.3099999999</v>
      </c>
      <c r="F112" s="73">
        <f t="shared" si="6"/>
        <v>41.75238344833621</v>
      </c>
      <c r="G112" s="74">
        <f t="shared" si="7"/>
        <v>30.292499721476553</v>
      </c>
    </row>
    <row r="113" spans="1:7" s="4" customFormat="1" ht="18.75">
      <c r="A113" s="13"/>
      <c r="B113" s="8" t="s">
        <v>259</v>
      </c>
      <c r="C113" s="47"/>
      <c r="D113" s="35">
        <v>180000</v>
      </c>
      <c r="E113" s="35">
        <v>180000</v>
      </c>
      <c r="F113" s="76"/>
      <c r="G113" s="77">
        <f t="shared" si="7"/>
        <v>100</v>
      </c>
    </row>
    <row r="114" spans="1:7" s="4" customFormat="1" ht="18.75">
      <c r="A114" s="14" t="s">
        <v>247</v>
      </c>
      <c r="B114" s="8" t="s">
        <v>248</v>
      </c>
      <c r="C114" s="75">
        <v>2281391</v>
      </c>
      <c r="D114" s="75">
        <v>2929424</v>
      </c>
      <c r="E114" s="75">
        <v>768721.98</v>
      </c>
      <c r="F114" s="76">
        <f t="shared" si="6"/>
        <v>33.69531921533836</v>
      </c>
      <c r="G114" s="77">
        <f t="shared" si="7"/>
        <v>26.24140377084369</v>
      </c>
    </row>
    <row r="115" spans="1:7" s="4" customFormat="1" ht="56.25">
      <c r="A115" s="14" t="s">
        <v>249</v>
      </c>
      <c r="B115" s="8" t="s">
        <v>250</v>
      </c>
      <c r="C115" s="75">
        <v>50000</v>
      </c>
      <c r="D115" s="75">
        <v>103950</v>
      </c>
      <c r="E115" s="75">
        <v>24689.33</v>
      </c>
      <c r="F115" s="76">
        <f t="shared" si="6"/>
        <v>49.37866</v>
      </c>
      <c r="G115" s="77">
        <f t="shared" si="7"/>
        <v>23.751159211159212</v>
      </c>
    </row>
    <row r="116" spans="1:7" s="4" customFormat="1" ht="18.75">
      <c r="A116" s="13" t="s">
        <v>134</v>
      </c>
      <c r="B116" s="7" t="s">
        <v>135</v>
      </c>
      <c r="C116" s="47">
        <f>C117+C118+C119+C120+C121</f>
        <v>11660671</v>
      </c>
      <c r="D116" s="47">
        <f>D117+D118+D119+D120+D121</f>
        <v>11567369</v>
      </c>
      <c r="E116" s="47">
        <f>E117+E118+E119+E120+E121</f>
        <v>5006315.5600000005</v>
      </c>
      <c r="F116" s="73">
        <f t="shared" si="6"/>
        <v>42.93334028547757</v>
      </c>
      <c r="G116" s="74">
        <f t="shared" si="7"/>
        <v>43.279639129693194</v>
      </c>
    </row>
    <row r="117" spans="1:7" s="4" customFormat="1" ht="18.75">
      <c r="A117" s="14">
        <v>110201</v>
      </c>
      <c r="B117" s="8" t="s">
        <v>202</v>
      </c>
      <c r="C117" s="75">
        <v>2498986</v>
      </c>
      <c r="D117" s="75">
        <v>2449660</v>
      </c>
      <c r="E117" s="75">
        <v>996711.26</v>
      </c>
      <c r="F117" s="76">
        <f t="shared" si="6"/>
        <v>39.88462760495657</v>
      </c>
      <c r="G117" s="77">
        <f t="shared" si="7"/>
        <v>40.687738706596015</v>
      </c>
    </row>
    <row r="118" spans="1:7" s="4" customFormat="1" ht="18.75">
      <c r="A118" s="14">
        <v>110202</v>
      </c>
      <c r="B118" s="8" t="s">
        <v>203</v>
      </c>
      <c r="C118" s="75">
        <v>348319</v>
      </c>
      <c r="D118" s="75">
        <v>366046</v>
      </c>
      <c r="E118" s="75">
        <v>160989.1</v>
      </c>
      <c r="F118" s="76">
        <f t="shared" si="6"/>
        <v>46.21886833620905</v>
      </c>
      <c r="G118" s="77">
        <f t="shared" si="7"/>
        <v>43.98056528414462</v>
      </c>
    </row>
    <row r="119" spans="1:7" s="4" customFormat="1" ht="37.5">
      <c r="A119" s="14">
        <v>110204</v>
      </c>
      <c r="B119" s="8" t="s">
        <v>204</v>
      </c>
      <c r="C119" s="75">
        <v>5370726</v>
      </c>
      <c r="D119" s="75">
        <v>5266923</v>
      </c>
      <c r="E119" s="75">
        <v>1970577.32</v>
      </c>
      <c r="F119" s="76">
        <f t="shared" si="6"/>
        <v>36.69107900868523</v>
      </c>
      <c r="G119" s="77">
        <f t="shared" si="7"/>
        <v>37.4142040808267</v>
      </c>
    </row>
    <row r="120" spans="1:7" s="4" customFormat="1" ht="18.75">
      <c r="A120" s="14">
        <v>110205</v>
      </c>
      <c r="B120" s="8" t="s">
        <v>205</v>
      </c>
      <c r="C120" s="75">
        <v>2938358</v>
      </c>
      <c r="D120" s="75">
        <v>2938346</v>
      </c>
      <c r="E120" s="75">
        <v>1658370.8</v>
      </c>
      <c r="F120" s="76">
        <f t="shared" si="6"/>
        <v>56.438691269069324</v>
      </c>
      <c r="G120" s="77">
        <f t="shared" si="7"/>
        <v>56.43892176074567</v>
      </c>
    </row>
    <row r="121" spans="1:7" s="4" customFormat="1" ht="18.75">
      <c r="A121" s="14">
        <v>110502</v>
      </c>
      <c r="B121" s="8" t="s">
        <v>206</v>
      </c>
      <c r="C121" s="75">
        <v>504282</v>
      </c>
      <c r="D121" s="75">
        <v>546394</v>
      </c>
      <c r="E121" s="75">
        <v>219667.08</v>
      </c>
      <c r="F121" s="76">
        <f t="shared" si="6"/>
        <v>43.56036503385011</v>
      </c>
      <c r="G121" s="77">
        <f t="shared" si="7"/>
        <v>40.203054938377804</v>
      </c>
    </row>
    <row r="122" spans="1:7" s="4" customFormat="1" ht="18.75">
      <c r="A122" s="5" t="s">
        <v>251</v>
      </c>
      <c r="B122" s="7" t="s">
        <v>252</v>
      </c>
      <c r="C122" s="47">
        <f>C123</f>
        <v>100000</v>
      </c>
      <c r="D122" s="47">
        <f>D123</f>
        <v>100000</v>
      </c>
      <c r="E122" s="47">
        <f>E123</f>
        <v>100000</v>
      </c>
      <c r="F122" s="76">
        <f t="shared" si="6"/>
        <v>100</v>
      </c>
      <c r="G122" s="77">
        <f t="shared" si="7"/>
        <v>100</v>
      </c>
    </row>
    <row r="123" spans="1:7" s="4" customFormat="1" ht="18.75">
      <c r="A123" s="14" t="s">
        <v>253</v>
      </c>
      <c r="B123" s="8" t="s">
        <v>254</v>
      </c>
      <c r="C123" s="75">
        <v>100000</v>
      </c>
      <c r="D123" s="75">
        <v>100000</v>
      </c>
      <c r="E123" s="75">
        <v>100000</v>
      </c>
      <c r="F123" s="76">
        <f t="shared" si="6"/>
        <v>100</v>
      </c>
      <c r="G123" s="77">
        <f t="shared" si="7"/>
        <v>100</v>
      </c>
    </row>
    <row r="124" spans="1:7" s="4" customFormat="1" ht="18.75">
      <c r="A124" s="13" t="s">
        <v>136</v>
      </c>
      <c r="B124" s="7" t="s">
        <v>137</v>
      </c>
      <c r="C124" s="47">
        <f>C125+C127+C128+C129+C130+C126</f>
        <v>1494900</v>
      </c>
      <c r="D124" s="47">
        <f>D125+D127+D128+D129+D130+D126</f>
        <v>1494556</v>
      </c>
      <c r="E124" s="47">
        <f>E125+E127+E128+E129+E130+E126</f>
        <v>548063.0499999999</v>
      </c>
      <c r="F124" s="73">
        <f t="shared" si="6"/>
        <v>36.66218810622784</v>
      </c>
      <c r="G124" s="74">
        <f t="shared" si="7"/>
        <v>36.670626594118914</v>
      </c>
    </row>
    <row r="125" spans="1:7" s="4" customFormat="1" ht="18.75">
      <c r="A125" s="14">
        <v>130102</v>
      </c>
      <c r="B125" s="8" t="s">
        <v>207</v>
      </c>
      <c r="C125" s="75">
        <v>51000</v>
      </c>
      <c r="D125" s="75">
        <v>48600</v>
      </c>
      <c r="E125" s="75">
        <v>5473.24</v>
      </c>
      <c r="F125" s="76">
        <f t="shared" si="6"/>
        <v>10.731843137254902</v>
      </c>
      <c r="G125" s="77">
        <f t="shared" si="7"/>
        <v>11.261810699588477</v>
      </c>
    </row>
    <row r="126" spans="1:7" s="4" customFormat="1" ht="37.5">
      <c r="A126" s="14">
        <v>130106</v>
      </c>
      <c r="B126" s="8" t="s">
        <v>241</v>
      </c>
      <c r="C126" s="75">
        <v>23000</v>
      </c>
      <c r="D126" s="75">
        <v>21600</v>
      </c>
      <c r="E126" s="75">
        <v>1479.08</v>
      </c>
      <c r="F126" s="76">
        <f t="shared" si="6"/>
        <v>6.430782608695652</v>
      </c>
      <c r="G126" s="77">
        <f t="shared" si="7"/>
        <v>6.8475925925925925</v>
      </c>
    </row>
    <row r="127" spans="1:7" s="4" customFormat="1" ht="37.5">
      <c r="A127" s="14">
        <v>130107</v>
      </c>
      <c r="B127" s="8" t="s">
        <v>208</v>
      </c>
      <c r="C127" s="75">
        <v>1250000</v>
      </c>
      <c r="D127" s="75">
        <v>1201256</v>
      </c>
      <c r="E127" s="75">
        <v>504791.92</v>
      </c>
      <c r="F127" s="76">
        <f t="shared" si="6"/>
        <v>40.3833536</v>
      </c>
      <c r="G127" s="77">
        <f t="shared" si="7"/>
        <v>42.022010295890304</v>
      </c>
    </row>
    <row r="128" spans="1:7" s="4" customFormat="1" ht="18.75">
      <c r="A128" s="14">
        <v>130112</v>
      </c>
      <c r="B128" s="8" t="s">
        <v>157</v>
      </c>
      <c r="C128" s="75">
        <v>90000</v>
      </c>
      <c r="D128" s="75">
        <v>90000</v>
      </c>
      <c r="E128" s="75">
        <v>0</v>
      </c>
      <c r="F128" s="76">
        <f t="shared" si="6"/>
        <v>0</v>
      </c>
      <c r="G128" s="77">
        <f t="shared" si="7"/>
        <v>0</v>
      </c>
    </row>
    <row r="129" spans="1:7" s="4" customFormat="1" ht="56.25">
      <c r="A129" s="14">
        <v>130201</v>
      </c>
      <c r="B129" s="8" t="s">
        <v>209</v>
      </c>
      <c r="C129" s="75">
        <v>25000</v>
      </c>
      <c r="D129" s="75">
        <v>22200</v>
      </c>
      <c r="E129" s="75">
        <v>11000</v>
      </c>
      <c r="F129" s="76">
        <f t="shared" si="6"/>
        <v>44</v>
      </c>
      <c r="G129" s="77">
        <f t="shared" si="7"/>
        <v>49.549549549549546</v>
      </c>
    </row>
    <row r="130" spans="1:7" s="4" customFormat="1" ht="37.5">
      <c r="A130" s="14">
        <v>130204</v>
      </c>
      <c r="B130" s="8" t="s">
        <v>210</v>
      </c>
      <c r="C130" s="75">
        <v>55900</v>
      </c>
      <c r="D130" s="75">
        <v>110900</v>
      </c>
      <c r="E130" s="75">
        <v>25318.81</v>
      </c>
      <c r="F130" s="76">
        <f>E130*100/C130</f>
        <v>45.29304114490161</v>
      </c>
      <c r="G130" s="77">
        <f t="shared" si="7"/>
        <v>22.83030658250676</v>
      </c>
    </row>
    <row r="131" spans="1:7" s="4" customFormat="1" ht="18.75" hidden="1">
      <c r="A131" s="13" t="s">
        <v>138</v>
      </c>
      <c r="B131" s="7" t="s">
        <v>139</v>
      </c>
      <c r="C131" s="47"/>
      <c r="D131" s="47"/>
      <c r="E131" s="47"/>
      <c r="F131" s="76"/>
      <c r="G131" s="77"/>
    </row>
    <row r="132" spans="1:7" s="4" customFormat="1" ht="37.5" hidden="1">
      <c r="A132" s="14" t="s">
        <v>140</v>
      </c>
      <c r="B132" s="8" t="s">
        <v>141</v>
      </c>
      <c r="C132" s="35"/>
      <c r="D132" s="35"/>
      <c r="E132" s="35"/>
      <c r="F132" s="76"/>
      <c r="G132" s="77"/>
    </row>
    <row r="133" spans="1:7" s="4" customFormat="1" ht="37.5" hidden="1">
      <c r="A133" s="13">
        <v>160000</v>
      </c>
      <c r="B133" s="7" t="s">
        <v>163</v>
      </c>
      <c r="C133" s="47">
        <f>C134</f>
        <v>0</v>
      </c>
      <c r="D133" s="47">
        <f>D134</f>
        <v>0</v>
      </c>
      <c r="E133" s="47">
        <f>E134</f>
        <v>0</v>
      </c>
      <c r="F133" s="73" t="e">
        <f t="shared" si="6"/>
        <v>#DIV/0!</v>
      </c>
      <c r="G133" s="74" t="e">
        <f t="shared" si="7"/>
        <v>#DIV/0!</v>
      </c>
    </row>
    <row r="134" spans="1:7" s="4" customFormat="1" ht="18.75" hidden="1">
      <c r="A134" s="14">
        <v>160101</v>
      </c>
      <c r="B134" s="8" t="s">
        <v>211</v>
      </c>
      <c r="C134" s="75"/>
      <c r="D134" s="75"/>
      <c r="E134" s="75">
        <v>0</v>
      </c>
      <c r="F134" s="76" t="e">
        <f t="shared" si="6"/>
        <v>#DIV/0!</v>
      </c>
      <c r="G134" s="77" t="e">
        <f t="shared" si="7"/>
        <v>#DIV/0!</v>
      </c>
    </row>
    <row r="135" spans="1:7" s="4" customFormat="1" ht="37.5">
      <c r="A135" s="13" t="s">
        <v>142</v>
      </c>
      <c r="B135" s="7" t="s">
        <v>143</v>
      </c>
      <c r="C135" s="47">
        <f>C136+C137</f>
        <v>1368788</v>
      </c>
      <c r="D135" s="47">
        <f>D136+D137</f>
        <v>1368788</v>
      </c>
      <c r="E135" s="47">
        <f>E136+E137</f>
        <v>569264</v>
      </c>
      <c r="F135" s="73">
        <f t="shared" si="6"/>
        <v>41.588909312472055</v>
      </c>
      <c r="G135" s="74">
        <f t="shared" si="7"/>
        <v>41.588909312472055</v>
      </c>
    </row>
    <row r="136" spans="1:7" s="4" customFormat="1" ht="56.25">
      <c r="A136" s="14" t="s">
        <v>144</v>
      </c>
      <c r="B136" s="8" t="s">
        <v>145</v>
      </c>
      <c r="C136" s="75">
        <v>1333288</v>
      </c>
      <c r="D136" s="75">
        <v>1333288</v>
      </c>
      <c r="E136" s="75">
        <v>560467</v>
      </c>
      <c r="F136" s="76">
        <f t="shared" si="6"/>
        <v>42.03645423944414</v>
      </c>
      <c r="G136" s="77">
        <f t="shared" si="7"/>
        <v>42.03645423944414</v>
      </c>
    </row>
    <row r="137" spans="1:7" s="4" customFormat="1" ht="37.5">
      <c r="A137" s="14" t="s">
        <v>146</v>
      </c>
      <c r="B137" s="8" t="s">
        <v>147</v>
      </c>
      <c r="C137" s="75">
        <v>35500</v>
      </c>
      <c r="D137" s="75">
        <v>35500</v>
      </c>
      <c r="E137" s="75">
        <v>8797</v>
      </c>
      <c r="F137" s="76">
        <f t="shared" si="6"/>
        <v>24.780281690140846</v>
      </c>
      <c r="G137" s="77">
        <f t="shared" si="7"/>
        <v>24.780281690140846</v>
      </c>
    </row>
    <row r="138" spans="1:7" s="4" customFormat="1" ht="18.75" hidden="1">
      <c r="A138" s="13" t="s">
        <v>148</v>
      </c>
      <c r="B138" s="7" t="s">
        <v>149</v>
      </c>
      <c r="C138" s="47"/>
      <c r="D138" s="47"/>
      <c r="E138" s="47"/>
      <c r="F138" s="76" t="e">
        <f t="shared" si="6"/>
        <v>#DIV/0!</v>
      </c>
      <c r="G138" s="74"/>
    </row>
    <row r="139" spans="1:7" s="4" customFormat="1" ht="18.75" hidden="1">
      <c r="A139" s="14" t="s">
        <v>150</v>
      </c>
      <c r="B139" s="8" t="s">
        <v>151</v>
      </c>
      <c r="C139" s="35"/>
      <c r="D139" s="35"/>
      <c r="E139" s="35"/>
      <c r="F139" s="76" t="e">
        <f aca="true" t="shared" si="8" ref="F139:F147">E139*100/C139</f>
        <v>#DIV/0!</v>
      </c>
      <c r="G139" s="77"/>
    </row>
    <row r="140" spans="1:7" s="4" customFormat="1" ht="37.5">
      <c r="A140" s="13">
        <v>210000</v>
      </c>
      <c r="B140" s="7" t="s">
        <v>214</v>
      </c>
      <c r="C140" s="47">
        <f>C141</f>
        <v>7011</v>
      </c>
      <c r="D140" s="47">
        <f>D141</f>
        <v>7035</v>
      </c>
      <c r="E140" s="47">
        <f>E141</f>
        <v>7034.5</v>
      </c>
      <c r="F140" s="73">
        <f t="shared" si="8"/>
        <v>100.33518756240194</v>
      </c>
      <c r="G140" s="74">
        <f t="shared" si="7"/>
        <v>99.99289267945984</v>
      </c>
    </row>
    <row r="141" spans="1:7" s="4" customFormat="1" ht="37.5">
      <c r="A141" s="14">
        <v>210105</v>
      </c>
      <c r="B141" s="8" t="s">
        <v>212</v>
      </c>
      <c r="C141" s="75">
        <v>7011</v>
      </c>
      <c r="D141" s="75">
        <v>7035</v>
      </c>
      <c r="E141" s="75">
        <v>7034.5</v>
      </c>
      <c r="F141" s="76">
        <f t="shared" si="8"/>
        <v>100.33518756240194</v>
      </c>
      <c r="G141" s="77">
        <f>E141*100/D141</f>
        <v>99.99289267945984</v>
      </c>
    </row>
    <row r="142" spans="1:7" s="4" customFormat="1" ht="18.75">
      <c r="A142" s="13" t="s">
        <v>152</v>
      </c>
      <c r="B142" s="7" t="s">
        <v>153</v>
      </c>
      <c r="C142" s="47">
        <f>C143+C144+C145+C146+C149+C150+C153+C155+C157</f>
        <v>19053333</v>
      </c>
      <c r="D142" s="47">
        <f>D143+D144+D145+D146+D149+D150+D153+D155+D157+D151+D152+D154</f>
        <v>20468008</v>
      </c>
      <c r="E142" s="47">
        <f>E143+E144+E145+E146+E149+E150+E153+E155+E157+E151+E152+E154</f>
        <v>10327701.510000002</v>
      </c>
      <c r="F142" s="73">
        <f t="shared" si="8"/>
        <v>54.20417262428574</v>
      </c>
      <c r="G142" s="74">
        <f>E142*100/D142</f>
        <v>50.45777542201469</v>
      </c>
    </row>
    <row r="143" spans="1:7" s="4" customFormat="1" ht="18.75">
      <c r="A143" s="14" t="s">
        <v>154</v>
      </c>
      <c r="B143" s="8" t="s">
        <v>155</v>
      </c>
      <c r="C143" s="75">
        <v>144000</v>
      </c>
      <c r="D143" s="75">
        <v>131200</v>
      </c>
      <c r="E143" s="75"/>
      <c r="F143" s="76">
        <f t="shared" si="8"/>
        <v>0</v>
      </c>
      <c r="G143" s="77">
        <f>E143*100/D143</f>
        <v>0</v>
      </c>
    </row>
    <row r="144" spans="1:7" s="4" customFormat="1" ht="66" customHeight="1">
      <c r="A144" s="62">
        <v>250203</v>
      </c>
      <c r="B144" s="63" t="s">
        <v>237</v>
      </c>
      <c r="C144" s="75">
        <v>4450</v>
      </c>
      <c r="D144" s="75">
        <v>37850</v>
      </c>
      <c r="E144" s="75">
        <v>26953.7</v>
      </c>
      <c r="F144" s="73">
        <f t="shared" si="8"/>
        <v>605.7011235955056</v>
      </c>
      <c r="G144" s="74">
        <f>E144*100/D144</f>
        <v>71.21188903566711</v>
      </c>
    </row>
    <row r="145" spans="1:7" s="4" customFormat="1" ht="86.25" customHeight="1">
      <c r="A145" s="14" t="s">
        <v>230</v>
      </c>
      <c r="B145" s="8" t="s">
        <v>231</v>
      </c>
      <c r="C145" s="75">
        <v>6149882</v>
      </c>
      <c r="D145" s="75">
        <v>5688632</v>
      </c>
      <c r="E145" s="75">
        <v>2930143.99</v>
      </c>
      <c r="F145" s="76">
        <f t="shared" si="8"/>
        <v>47.645531898010404</v>
      </c>
      <c r="G145" s="77">
        <f aca="true" t="shared" si="9" ref="G145:G154">E145*100/D145</f>
        <v>51.508763266810014</v>
      </c>
    </row>
    <row r="146" spans="1:7" s="4" customFormat="1" ht="66.75" customHeight="1">
      <c r="A146" s="14" t="s">
        <v>232</v>
      </c>
      <c r="B146" s="8" t="s">
        <v>233</v>
      </c>
      <c r="C146" s="75">
        <v>10989821</v>
      </c>
      <c r="D146" s="75">
        <v>11003366</v>
      </c>
      <c r="E146" s="75">
        <v>5497594</v>
      </c>
      <c r="F146" s="76">
        <f t="shared" si="8"/>
        <v>50.024418050121106</v>
      </c>
      <c r="G146" s="77">
        <f t="shared" si="9"/>
        <v>49.96283864410218</v>
      </c>
    </row>
    <row r="147" spans="1:7" s="4" customFormat="1" ht="63" customHeight="1" hidden="1">
      <c r="A147" s="14">
        <v>250313</v>
      </c>
      <c r="B147" s="8" t="s">
        <v>24</v>
      </c>
      <c r="C147" s="75"/>
      <c r="D147" s="75"/>
      <c r="E147" s="75">
        <v>0</v>
      </c>
      <c r="F147" s="76" t="e">
        <f t="shared" si="8"/>
        <v>#DIV/0!</v>
      </c>
      <c r="G147" s="77" t="e">
        <f t="shared" si="9"/>
        <v>#DIV/0!</v>
      </c>
    </row>
    <row r="148" spans="1:7" s="4" customFormat="1" ht="38.25" customHeight="1" hidden="1">
      <c r="A148" s="14">
        <v>250315</v>
      </c>
      <c r="B148" s="8" t="s">
        <v>236</v>
      </c>
      <c r="C148" s="75"/>
      <c r="D148" s="75"/>
      <c r="E148" s="75"/>
      <c r="F148" s="76"/>
      <c r="G148" s="77" t="e">
        <f t="shared" si="9"/>
        <v>#DIV/0!</v>
      </c>
    </row>
    <row r="149" spans="1:7" s="4" customFormat="1" ht="38.25" customHeight="1" hidden="1">
      <c r="A149" s="14">
        <v>250313</v>
      </c>
      <c r="B149" s="8" t="s">
        <v>24</v>
      </c>
      <c r="C149" s="75"/>
      <c r="D149" s="75"/>
      <c r="E149" s="75"/>
      <c r="F149" s="76"/>
      <c r="G149" s="77" t="e">
        <f>E149*100/D149</f>
        <v>#DIV/0!</v>
      </c>
    </row>
    <row r="150" spans="1:7" s="4" customFormat="1" ht="71.25" customHeight="1">
      <c r="A150" s="14" t="s">
        <v>234</v>
      </c>
      <c r="B150" s="8" t="s">
        <v>50</v>
      </c>
      <c r="C150" s="75">
        <v>1021459</v>
      </c>
      <c r="D150" s="75">
        <v>1079806</v>
      </c>
      <c r="E150" s="75">
        <v>599963</v>
      </c>
      <c r="F150" s="76">
        <f>E150*100/C150</f>
        <v>58.73588660925206</v>
      </c>
      <c r="G150" s="77">
        <f t="shared" si="9"/>
        <v>55.56211023091185</v>
      </c>
    </row>
    <row r="151" spans="1:7" s="4" customFormat="1" ht="67.5" customHeight="1">
      <c r="A151" s="14">
        <v>250323</v>
      </c>
      <c r="B151" s="8" t="s">
        <v>260</v>
      </c>
      <c r="C151" s="75"/>
      <c r="D151" s="75">
        <v>2500</v>
      </c>
      <c r="E151" s="75">
        <v>2500</v>
      </c>
      <c r="F151" s="76"/>
      <c r="G151" s="77">
        <f t="shared" si="9"/>
        <v>100</v>
      </c>
    </row>
    <row r="152" spans="1:7" s="4" customFormat="1" ht="67.5" customHeight="1">
      <c r="A152" s="14">
        <v>250344</v>
      </c>
      <c r="B152" s="8" t="s">
        <v>261</v>
      </c>
      <c r="C152" s="75"/>
      <c r="D152" s="75">
        <v>140000</v>
      </c>
      <c r="E152" s="75">
        <v>140000</v>
      </c>
      <c r="F152" s="76"/>
      <c r="G152" s="77">
        <f t="shared" si="9"/>
        <v>100</v>
      </c>
    </row>
    <row r="153" spans="1:7" s="4" customFormat="1" ht="47.25" customHeight="1">
      <c r="A153" s="14" t="s">
        <v>235</v>
      </c>
      <c r="B153" s="8" t="s">
        <v>2</v>
      </c>
      <c r="C153" s="75">
        <v>264330</v>
      </c>
      <c r="D153" s="75">
        <v>690091</v>
      </c>
      <c r="E153" s="75">
        <v>428672</v>
      </c>
      <c r="F153" s="76">
        <f>E153*100/C153</f>
        <v>162.17304127416486</v>
      </c>
      <c r="G153" s="77">
        <f t="shared" si="9"/>
        <v>62.11818441335998</v>
      </c>
    </row>
    <row r="154" spans="1:7" s="4" customFormat="1" ht="61.5" customHeight="1" hidden="1">
      <c r="A154" s="15">
        <v>250388</v>
      </c>
      <c r="B154" s="9" t="s">
        <v>262</v>
      </c>
      <c r="C154" s="75"/>
      <c r="D154" s="75"/>
      <c r="E154" s="75"/>
      <c r="F154" s="76"/>
      <c r="G154" s="77" t="e">
        <f t="shared" si="9"/>
        <v>#DIV/0!</v>
      </c>
    </row>
    <row r="155" spans="1:7" s="4" customFormat="1" ht="37.5">
      <c r="A155" s="15">
        <v>250403</v>
      </c>
      <c r="B155" s="9" t="s">
        <v>213</v>
      </c>
      <c r="C155" s="75">
        <v>0</v>
      </c>
      <c r="D155" s="75">
        <v>171575</v>
      </c>
      <c r="E155" s="75">
        <v>168732.82</v>
      </c>
      <c r="F155" s="76"/>
      <c r="G155" s="77">
        <f>E155*100/D155</f>
        <v>98.34347661372577</v>
      </c>
    </row>
    <row r="156" spans="1:7" s="4" customFormat="1" ht="37.5" hidden="1">
      <c r="A156" s="15">
        <v>250344</v>
      </c>
      <c r="B156" s="9" t="s">
        <v>229</v>
      </c>
      <c r="C156" s="75">
        <v>479391</v>
      </c>
      <c r="D156" s="75">
        <v>1166384</v>
      </c>
      <c r="E156" s="75">
        <v>34061.84</v>
      </c>
      <c r="F156" s="76"/>
      <c r="G156" s="77">
        <f>E156*100/D156</f>
        <v>2.9202938311910995</v>
      </c>
    </row>
    <row r="157" spans="1:7" s="4" customFormat="1" ht="19.5" thickBot="1">
      <c r="A157" s="15" t="s">
        <v>156</v>
      </c>
      <c r="B157" s="9" t="s">
        <v>157</v>
      </c>
      <c r="C157" s="75">
        <v>479391</v>
      </c>
      <c r="D157" s="75">
        <v>1522988</v>
      </c>
      <c r="E157" s="75">
        <v>533142</v>
      </c>
      <c r="F157" s="76">
        <f>E157*100/C157</f>
        <v>111.21235066991245</v>
      </c>
      <c r="G157" s="77">
        <f>E157*100/D157</f>
        <v>35.00631653039945</v>
      </c>
    </row>
    <row r="158" spans="1:7" s="4" customFormat="1" ht="19.5" thickBot="1">
      <c r="A158" s="10" t="s">
        <v>3</v>
      </c>
      <c r="B158" s="11" t="s">
        <v>158</v>
      </c>
      <c r="C158" s="37">
        <f>C55+C57+C59+C71+C74+C112+C116+C122+C124+C135+C140+C142</f>
        <v>278351040</v>
      </c>
      <c r="D158" s="37">
        <f>D55+D57+D59+D71+D74+D112+D116+D122+D124+D135+D140+D142</f>
        <v>270693199</v>
      </c>
      <c r="E158" s="37">
        <f>E55+E57+E59+E71+E74+E112+E116+E122+E124+E135+E140+E142</f>
        <v>133999194.46000001</v>
      </c>
      <c r="F158" s="78">
        <f>E158*100/C158</f>
        <v>48.1403606252019</v>
      </c>
      <c r="G158" s="79">
        <f>E158*100/D158</f>
        <v>49.5022390496039</v>
      </c>
    </row>
    <row r="159" spans="1:9" ht="19.5" thickBot="1">
      <c r="A159" s="89" t="s">
        <v>33</v>
      </c>
      <c r="B159" s="90"/>
      <c r="C159" s="90"/>
      <c r="D159" s="90"/>
      <c r="E159" s="90"/>
      <c r="F159" s="90"/>
      <c r="G159" s="91"/>
      <c r="H159" s="82"/>
      <c r="I159" s="82"/>
    </row>
    <row r="160" spans="1:7" ht="18.75">
      <c r="A160" s="23">
        <v>12030000</v>
      </c>
      <c r="B160" s="16" t="s">
        <v>51</v>
      </c>
      <c r="C160" s="32">
        <v>833200</v>
      </c>
      <c r="D160" s="32">
        <v>833200</v>
      </c>
      <c r="E160" s="32">
        <v>121704</v>
      </c>
      <c r="F160" s="43">
        <f aca="true" t="shared" si="10" ref="F160:F166">E160/C160*100</f>
        <v>14.606817090734516</v>
      </c>
      <c r="G160" s="36">
        <f aca="true" t="shared" si="11" ref="G160:G166">E160/D160*100</f>
        <v>14.606817090734516</v>
      </c>
    </row>
    <row r="161" spans="1:7" ht="37.5">
      <c r="A161" s="23">
        <v>18010000</v>
      </c>
      <c r="B161" s="16" t="s">
        <v>242</v>
      </c>
      <c r="C161" s="32">
        <v>45000</v>
      </c>
      <c r="D161" s="32">
        <v>45000</v>
      </c>
      <c r="E161" s="32">
        <v>11704</v>
      </c>
      <c r="F161" s="43">
        <f t="shared" si="10"/>
        <v>26.008888888888887</v>
      </c>
      <c r="G161" s="36">
        <f t="shared" si="11"/>
        <v>26.008888888888887</v>
      </c>
    </row>
    <row r="162" spans="1:7" ht="72" customHeight="1">
      <c r="A162" s="23">
        <v>18041500</v>
      </c>
      <c r="B162" s="16" t="s">
        <v>52</v>
      </c>
      <c r="C162" s="32">
        <v>338296</v>
      </c>
      <c r="D162" s="32">
        <v>338296</v>
      </c>
      <c r="E162" s="32">
        <v>178044</v>
      </c>
      <c r="F162" s="43">
        <f t="shared" si="10"/>
        <v>52.62964977416227</v>
      </c>
      <c r="G162" s="36">
        <f t="shared" si="11"/>
        <v>52.62964977416227</v>
      </c>
    </row>
    <row r="163" spans="1:7" ht="18.75">
      <c r="A163" s="23">
        <v>18050000</v>
      </c>
      <c r="B163" s="16" t="s">
        <v>13</v>
      </c>
      <c r="C163" s="32">
        <v>12325000</v>
      </c>
      <c r="D163" s="32">
        <v>12325000</v>
      </c>
      <c r="E163" s="32">
        <v>6662651</v>
      </c>
      <c r="F163" s="43">
        <f t="shared" si="10"/>
        <v>54.05802028397566</v>
      </c>
      <c r="G163" s="36">
        <f t="shared" si="11"/>
        <v>54.05802028397566</v>
      </c>
    </row>
    <row r="164" spans="1:7" ht="18.75">
      <c r="A164" s="23">
        <v>19010000</v>
      </c>
      <c r="B164" s="16" t="s">
        <v>53</v>
      </c>
      <c r="C164" s="32">
        <v>584950</v>
      </c>
      <c r="D164" s="32">
        <v>584950</v>
      </c>
      <c r="E164" s="32">
        <v>299118</v>
      </c>
      <c r="F164" s="43">
        <f t="shared" si="10"/>
        <v>51.135652619882045</v>
      </c>
      <c r="G164" s="36">
        <f t="shared" si="11"/>
        <v>51.135652619882045</v>
      </c>
    </row>
    <row r="165" spans="1:7" ht="37.5">
      <c r="A165" s="17">
        <v>21110000</v>
      </c>
      <c r="B165" s="18" t="s">
        <v>34</v>
      </c>
      <c r="C165" s="35">
        <v>150000</v>
      </c>
      <c r="D165" s="35">
        <v>150000</v>
      </c>
      <c r="E165" s="35">
        <v>178186</v>
      </c>
      <c r="F165" s="43">
        <f t="shared" si="10"/>
        <v>118.79066666666667</v>
      </c>
      <c r="G165" s="36">
        <f t="shared" si="11"/>
        <v>118.79066666666667</v>
      </c>
    </row>
    <row r="166" spans="1:7" ht="54.75" customHeight="1">
      <c r="A166" s="17">
        <v>24062100</v>
      </c>
      <c r="B166" s="18" t="s">
        <v>54</v>
      </c>
      <c r="C166" s="35">
        <v>2000</v>
      </c>
      <c r="D166" s="35">
        <v>2000</v>
      </c>
      <c r="E166" s="35">
        <v>13129</v>
      </c>
      <c r="F166" s="43">
        <f t="shared" si="10"/>
        <v>656.4499999999999</v>
      </c>
      <c r="G166" s="36">
        <f t="shared" si="11"/>
        <v>656.4499999999999</v>
      </c>
    </row>
    <row r="167" spans="1:7" ht="37.5" hidden="1">
      <c r="A167" s="17">
        <v>24170000</v>
      </c>
      <c r="B167" s="18" t="s">
        <v>187</v>
      </c>
      <c r="C167" s="35"/>
      <c r="D167" s="35"/>
      <c r="E167" s="35"/>
      <c r="F167" s="43"/>
      <c r="G167" s="36"/>
    </row>
    <row r="168" spans="1:7" ht="18.75">
      <c r="A168" s="17">
        <v>25000000</v>
      </c>
      <c r="B168" s="18" t="s">
        <v>35</v>
      </c>
      <c r="C168" s="35">
        <v>1652573</v>
      </c>
      <c r="D168" s="35">
        <v>1652573</v>
      </c>
      <c r="E168" s="35">
        <v>1881730</v>
      </c>
      <c r="F168" s="43">
        <f aca="true" t="shared" si="12" ref="F168:F175">E168/C168*100</f>
        <v>113.8666794144646</v>
      </c>
      <c r="G168" s="36">
        <f>E168/D168*100</f>
        <v>113.8666794144646</v>
      </c>
    </row>
    <row r="169" spans="1:7" ht="18.75">
      <c r="A169" s="17">
        <v>50110000</v>
      </c>
      <c r="B169" s="18" t="s">
        <v>36</v>
      </c>
      <c r="C169" s="35">
        <v>287936</v>
      </c>
      <c r="D169" s="35">
        <v>294658</v>
      </c>
      <c r="E169" s="35">
        <v>107654</v>
      </c>
      <c r="F169" s="43">
        <f t="shared" si="12"/>
        <v>37.38816959324294</v>
      </c>
      <c r="G169" s="36">
        <f>E169/D169*100</f>
        <v>36.5352374617353</v>
      </c>
    </row>
    <row r="170" spans="1:7" ht="37.5">
      <c r="A170" s="28">
        <v>31030000</v>
      </c>
      <c r="B170" s="29" t="s">
        <v>188</v>
      </c>
      <c r="C170" s="50"/>
      <c r="D170" s="50"/>
      <c r="E170" s="50">
        <v>6</v>
      </c>
      <c r="F170" s="53"/>
      <c r="G170" s="51"/>
    </row>
    <row r="171" spans="1:7" ht="19.5" thickBot="1">
      <c r="A171" s="28">
        <v>33010000</v>
      </c>
      <c r="B171" s="29" t="s">
        <v>37</v>
      </c>
      <c r="C171" s="50">
        <v>1564900</v>
      </c>
      <c r="D171" s="50">
        <v>1564900</v>
      </c>
      <c r="E171" s="50">
        <v>1964494</v>
      </c>
      <c r="F171" s="53">
        <f t="shared" si="12"/>
        <v>125.53479455556264</v>
      </c>
      <c r="G171" s="51">
        <f aca="true" t="shared" si="13" ref="G171:G178">E171/D171*100</f>
        <v>125.53479455556264</v>
      </c>
    </row>
    <row r="172" spans="1:7" ht="19.5" thickBot="1">
      <c r="A172" s="19"/>
      <c r="B172" s="20" t="s">
        <v>38</v>
      </c>
      <c r="C172" s="37">
        <f>SUM(C160:C171)</f>
        <v>17783855</v>
      </c>
      <c r="D172" s="37">
        <f>SUM(D160:D171)</f>
        <v>17790577</v>
      </c>
      <c r="E172" s="37">
        <f>SUM(E160:E171)</f>
        <v>11418420</v>
      </c>
      <c r="F172" s="38">
        <f t="shared" si="12"/>
        <v>64.2066638532534</v>
      </c>
      <c r="G172" s="39">
        <f t="shared" si="13"/>
        <v>64.18240397711665</v>
      </c>
    </row>
    <row r="173" spans="1:7" ht="19.5" hidden="1" thickBot="1">
      <c r="A173" s="23">
        <v>41030400</v>
      </c>
      <c r="B173" s="16" t="s">
        <v>39</v>
      </c>
      <c r="C173" s="32"/>
      <c r="D173" s="32"/>
      <c r="E173" s="32"/>
      <c r="F173" s="38"/>
      <c r="G173" s="39"/>
    </row>
    <row r="174" spans="1:7" ht="65.25" customHeight="1">
      <c r="A174" s="23">
        <v>41034400</v>
      </c>
      <c r="B174" s="18" t="s">
        <v>189</v>
      </c>
      <c r="C174" s="32">
        <v>2205100</v>
      </c>
      <c r="D174" s="32">
        <v>2850200</v>
      </c>
      <c r="E174" s="32">
        <v>1051272</v>
      </c>
      <c r="F174" s="53">
        <f t="shared" si="12"/>
        <v>47.674572581742325</v>
      </c>
      <c r="G174" s="54">
        <f t="shared" si="13"/>
        <v>36.88414848080836</v>
      </c>
    </row>
    <row r="175" spans="1:7" ht="19.5" thickBot="1">
      <c r="A175" s="17">
        <v>41035000</v>
      </c>
      <c r="B175" s="18" t="s">
        <v>2</v>
      </c>
      <c r="C175" s="35">
        <v>310000</v>
      </c>
      <c r="D175" s="35">
        <v>3241244</v>
      </c>
      <c r="E175" s="35">
        <v>1650844</v>
      </c>
      <c r="F175" s="53"/>
      <c r="G175" s="49">
        <f t="shared" si="13"/>
        <v>50.93241977462974</v>
      </c>
    </row>
    <row r="176" spans="1:7" ht="19.5" hidden="1" thickBot="1">
      <c r="A176" s="28"/>
      <c r="B176" s="29"/>
      <c r="C176" s="50"/>
      <c r="D176" s="50"/>
      <c r="E176" s="50"/>
      <c r="F176" s="43"/>
      <c r="G176" s="55"/>
    </row>
    <row r="177" spans="1:7" ht="18.75" customHeight="1">
      <c r="A177" s="92" t="s">
        <v>40</v>
      </c>
      <c r="B177" s="93"/>
      <c r="C177" s="56">
        <f>C172+C173+C174+C175</f>
        <v>20298955</v>
      </c>
      <c r="D177" s="56">
        <f>D172+D173+D174+D175</f>
        <v>23882021</v>
      </c>
      <c r="E177" s="56">
        <f>E172+E174+E175</f>
        <v>14120536</v>
      </c>
      <c r="F177" s="57">
        <f>E177/C177*100</f>
        <v>69.56287158624667</v>
      </c>
      <c r="G177" s="58">
        <f t="shared" si="13"/>
        <v>59.12621884052442</v>
      </c>
    </row>
    <row r="178" spans="1:7" ht="19.5" customHeight="1" thickBot="1">
      <c r="A178" s="94" t="s">
        <v>41</v>
      </c>
      <c r="B178" s="95"/>
      <c r="C178" s="59">
        <f>C171+C163+C170+C167+C161</f>
        <v>13934900</v>
      </c>
      <c r="D178" s="59">
        <f>D171+D163+D170+D167+D161</f>
        <v>13934900</v>
      </c>
      <c r="E178" s="59">
        <f>E171+E163+E170+E167+E161</f>
        <v>8638855</v>
      </c>
      <c r="F178" s="60">
        <f>E178/C178*100</f>
        <v>61.99438101457492</v>
      </c>
      <c r="G178" s="61">
        <f t="shared" si="13"/>
        <v>61.99438101457492</v>
      </c>
    </row>
    <row r="179" spans="1:7" ht="19.5" thickBot="1">
      <c r="A179" s="89" t="s">
        <v>159</v>
      </c>
      <c r="B179" s="90"/>
      <c r="C179" s="90"/>
      <c r="D179" s="90"/>
      <c r="E179" s="90"/>
      <c r="F179" s="90"/>
      <c r="G179" s="91"/>
    </row>
    <row r="180" spans="1:7" ht="18.75">
      <c r="A180" s="13" t="s">
        <v>57</v>
      </c>
      <c r="B180" s="7" t="s">
        <v>58</v>
      </c>
      <c r="C180" s="47">
        <f>C181</f>
        <v>189802</v>
      </c>
      <c r="D180" s="47">
        <f>D181</f>
        <v>202994</v>
      </c>
      <c r="E180" s="47">
        <f>E181</f>
        <v>10431.6</v>
      </c>
      <c r="F180" s="73">
        <f>E180*100/C180</f>
        <v>5.496043245065911</v>
      </c>
      <c r="G180" s="74">
        <f>E180*100/D180</f>
        <v>5.138871099638413</v>
      </c>
    </row>
    <row r="181" spans="1:7" ht="18.75">
      <c r="A181" s="14">
        <v>10116</v>
      </c>
      <c r="B181" s="8" t="s">
        <v>190</v>
      </c>
      <c r="C181" s="75">
        <v>189802</v>
      </c>
      <c r="D181" s="75">
        <v>202994</v>
      </c>
      <c r="E181" s="75">
        <v>10431.6</v>
      </c>
      <c r="F181" s="76">
        <f>E181*100/C181</f>
        <v>5.496043245065911</v>
      </c>
      <c r="G181" s="77">
        <f aca="true" t="shared" si="14" ref="G181:G232">E181*100/D181</f>
        <v>5.138871099638413</v>
      </c>
    </row>
    <row r="182" spans="1:7" ht="37.5" hidden="1">
      <c r="A182" s="13">
        <v>60000</v>
      </c>
      <c r="B182" s="7" t="s">
        <v>60</v>
      </c>
      <c r="C182" s="47">
        <f>C183</f>
        <v>0</v>
      </c>
      <c r="D182" s="47">
        <f>D183</f>
        <v>0</v>
      </c>
      <c r="E182" s="47">
        <f>E183</f>
        <v>0</v>
      </c>
      <c r="F182" s="73"/>
      <c r="G182" s="74"/>
    </row>
    <row r="183" spans="1:7" ht="18.75" hidden="1">
      <c r="A183" s="14">
        <v>60702</v>
      </c>
      <c r="B183" s="8" t="s">
        <v>191</v>
      </c>
      <c r="C183" s="75"/>
      <c r="D183" s="75"/>
      <c r="E183" s="75">
        <v>0</v>
      </c>
      <c r="F183" s="76"/>
      <c r="G183" s="77"/>
    </row>
    <row r="184" spans="1:7" ht="29.25" customHeight="1">
      <c r="A184" s="14"/>
      <c r="B184" s="7" t="s">
        <v>60</v>
      </c>
      <c r="C184" s="85">
        <f>C185</f>
        <v>0</v>
      </c>
      <c r="D184" s="85">
        <f>D185</f>
        <v>18000</v>
      </c>
      <c r="E184" s="85">
        <f>E185</f>
        <v>0</v>
      </c>
      <c r="F184" s="73"/>
      <c r="G184" s="74">
        <f>E184*100/D184</f>
        <v>0</v>
      </c>
    </row>
    <row r="185" spans="1:7" ht="18.75">
      <c r="A185" s="14"/>
      <c r="B185" s="8" t="s">
        <v>191</v>
      </c>
      <c r="C185" s="75">
        <v>0</v>
      </c>
      <c r="D185" s="75">
        <v>18000</v>
      </c>
      <c r="E185" s="75"/>
      <c r="F185" s="76"/>
      <c r="G185" s="77"/>
    </row>
    <row r="186" spans="1:7" ht="18.75">
      <c r="A186" s="13" t="s">
        <v>61</v>
      </c>
      <c r="B186" s="7" t="s">
        <v>62</v>
      </c>
      <c r="C186" s="47">
        <f>SUM(C187:C192)</f>
        <v>5218844</v>
      </c>
      <c r="D186" s="47">
        <f>SUM(D187:D192)</f>
        <v>7986928</v>
      </c>
      <c r="E186" s="47">
        <f>SUM(E187:E192)</f>
        <v>2058005.93</v>
      </c>
      <c r="F186" s="73">
        <f>E186*100/C186</f>
        <v>39.434133880989734</v>
      </c>
      <c r="G186" s="74">
        <f t="shared" si="14"/>
        <v>25.767177693350934</v>
      </c>
    </row>
    <row r="187" spans="1:7" ht="18.75">
      <c r="A187" s="14">
        <v>70101</v>
      </c>
      <c r="B187" s="8" t="s">
        <v>192</v>
      </c>
      <c r="C187" s="75">
        <v>3562635</v>
      </c>
      <c r="D187" s="75">
        <v>4910705</v>
      </c>
      <c r="E187" s="75">
        <v>416975.89</v>
      </c>
      <c r="F187" s="76">
        <f>E187*100/C187</f>
        <v>11.704142860551249</v>
      </c>
      <c r="G187" s="77">
        <f t="shared" si="14"/>
        <v>8.49116145237802</v>
      </c>
    </row>
    <row r="188" spans="1:7" ht="56.25">
      <c r="A188" s="14">
        <v>70201</v>
      </c>
      <c r="B188" s="8" t="s">
        <v>216</v>
      </c>
      <c r="C188" s="75">
        <v>1651679</v>
      </c>
      <c r="D188" s="75">
        <v>2802319</v>
      </c>
      <c r="E188" s="75">
        <v>1627181.24</v>
      </c>
      <c r="F188" s="76">
        <f>E188*100/C188</f>
        <v>98.51679654460703</v>
      </c>
      <c r="G188" s="77">
        <f t="shared" si="14"/>
        <v>58.06552501695917</v>
      </c>
    </row>
    <row r="189" spans="1:7" ht="28.5" customHeight="1">
      <c r="A189" s="14">
        <v>70303</v>
      </c>
      <c r="B189" s="8" t="s">
        <v>217</v>
      </c>
      <c r="C189" s="75">
        <v>0</v>
      </c>
      <c r="D189" s="75">
        <v>0</v>
      </c>
      <c r="E189" s="75">
        <v>11848.8</v>
      </c>
      <c r="F189" s="76"/>
      <c r="G189" s="77"/>
    </row>
    <row r="190" spans="1:7" ht="38.25" customHeight="1">
      <c r="A190" s="14">
        <v>70401</v>
      </c>
      <c r="B190" s="8" t="s">
        <v>238</v>
      </c>
      <c r="C190" s="75">
        <v>0</v>
      </c>
      <c r="D190" s="75">
        <v>0</v>
      </c>
      <c r="E190" s="75">
        <v>2000</v>
      </c>
      <c r="F190" s="76"/>
      <c r="G190" s="77"/>
    </row>
    <row r="191" spans="1:7" ht="38.25" customHeight="1">
      <c r="A191" s="14">
        <v>70802</v>
      </c>
      <c r="B191" s="8" t="s">
        <v>196</v>
      </c>
      <c r="C191" s="75">
        <v>0</v>
      </c>
      <c r="D191" s="75">
        <v>9000</v>
      </c>
      <c r="E191" s="75">
        <v>0</v>
      </c>
      <c r="F191" s="76"/>
      <c r="G191" s="77"/>
    </row>
    <row r="192" spans="1:7" ht="18.75">
      <c r="A192" s="14">
        <v>70807</v>
      </c>
      <c r="B192" s="8" t="s">
        <v>200</v>
      </c>
      <c r="C192" s="75">
        <v>4530</v>
      </c>
      <c r="D192" s="75">
        <v>264904</v>
      </c>
      <c r="E192" s="75">
        <v>0</v>
      </c>
      <c r="F192" s="76">
        <f>E192*100/C192</f>
        <v>0</v>
      </c>
      <c r="G192" s="76">
        <f>F192*100/D192</f>
        <v>0</v>
      </c>
    </row>
    <row r="193" spans="1:7" ht="18.75">
      <c r="A193" s="13" t="s">
        <v>63</v>
      </c>
      <c r="B193" s="7" t="s">
        <v>64</v>
      </c>
      <c r="C193" s="47">
        <f>SUM(C194)</f>
        <v>710500</v>
      </c>
      <c r="D193" s="47">
        <f>SUM(D194)</f>
        <v>902827</v>
      </c>
      <c r="E193" s="47">
        <f>SUM(E194)</f>
        <v>173591.78</v>
      </c>
      <c r="F193" s="47">
        <f>SUM(F194)</f>
        <v>24.4323406052076</v>
      </c>
      <c r="G193" s="88">
        <f>SUM(G194)</f>
        <v>19.22757959166042</v>
      </c>
    </row>
    <row r="194" spans="1:7" ht="27" customHeight="1">
      <c r="A194" s="14">
        <v>80800</v>
      </c>
      <c r="B194" s="8" t="s">
        <v>218</v>
      </c>
      <c r="C194" s="75">
        <v>710500</v>
      </c>
      <c r="D194" s="75">
        <v>902827</v>
      </c>
      <c r="E194" s="75">
        <v>173591.78</v>
      </c>
      <c r="F194" s="76">
        <f>E194*100/C194</f>
        <v>24.4323406052076</v>
      </c>
      <c r="G194" s="77">
        <f>E194*100/D194</f>
        <v>19.22757959166042</v>
      </c>
    </row>
    <row r="195" spans="1:7" ht="18.75">
      <c r="A195" s="13" t="s">
        <v>65</v>
      </c>
      <c r="B195" s="7" t="s">
        <v>66</v>
      </c>
      <c r="C195" s="47">
        <f>SUM(C196:C197)</f>
        <v>0</v>
      </c>
      <c r="D195" s="47">
        <f>SUM(D196:D197)</f>
        <v>0</v>
      </c>
      <c r="E195" s="47">
        <f>SUM(E196:E197)</f>
        <v>4764.43</v>
      </c>
      <c r="F195" s="76"/>
      <c r="G195" s="74"/>
    </row>
    <row r="196" spans="1:7" ht="37.5" hidden="1">
      <c r="A196" s="14">
        <v>91101</v>
      </c>
      <c r="B196" s="8" t="s">
        <v>219</v>
      </c>
      <c r="C196" s="75"/>
      <c r="D196" s="75"/>
      <c r="E196" s="75"/>
      <c r="F196" s="76"/>
      <c r="G196" s="77" t="e">
        <f t="shared" si="14"/>
        <v>#DIV/0!</v>
      </c>
    </row>
    <row r="197" spans="1:7" ht="44.25" customHeight="1">
      <c r="A197" s="14" t="s">
        <v>122</v>
      </c>
      <c r="B197" s="8" t="s">
        <v>123</v>
      </c>
      <c r="C197" s="75"/>
      <c r="D197" s="75"/>
      <c r="E197" s="75">
        <v>4764.43</v>
      </c>
      <c r="F197" s="76"/>
      <c r="G197" s="74"/>
    </row>
    <row r="198" spans="1:7" ht="18.75">
      <c r="A198" s="13" t="s">
        <v>132</v>
      </c>
      <c r="B198" s="7" t="s">
        <v>133</v>
      </c>
      <c r="C198" s="47">
        <f>C200</f>
        <v>245000</v>
      </c>
      <c r="D198" s="47">
        <f>D199+D200</f>
        <v>245000</v>
      </c>
      <c r="E198" s="47">
        <f>E199+E200</f>
        <v>38821.64</v>
      </c>
      <c r="F198" s="73"/>
      <c r="G198" s="73">
        <f>G199+G200</f>
        <v>12.244897959183673</v>
      </c>
    </row>
    <row r="199" spans="1:7" ht="37.5">
      <c r="A199" s="13"/>
      <c r="B199" s="8" t="s">
        <v>265</v>
      </c>
      <c r="C199" s="47"/>
      <c r="D199" s="35">
        <v>245000</v>
      </c>
      <c r="E199" s="35">
        <v>30000</v>
      </c>
      <c r="F199" s="73"/>
      <c r="G199" s="77">
        <f>E199*100/D199</f>
        <v>12.244897959183673</v>
      </c>
    </row>
    <row r="200" spans="1:7" ht="18.75">
      <c r="A200" s="14">
        <v>100203</v>
      </c>
      <c r="B200" s="8" t="s">
        <v>220</v>
      </c>
      <c r="C200" s="75">
        <v>245000</v>
      </c>
      <c r="D200" s="75">
        <v>0</v>
      </c>
      <c r="E200" s="75">
        <v>8821.64</v>
      </c>
      <c r="F200" s="76"/>
      <c r="G200" s="77"/>
    </row>
    <row r="201" spans="1:7" ht="18.75">
      <c r="A201" s="13" t="s">
        <v>134</v>
      </c>
      <c r="B201" s="7" t="s">
        <v>135</v>
      </c>
      <c r="C201" s="47">
        <f>C202+C203+C204+C205+C206</f>
        <v>3696412</v>
      </c>
      <c r="D201" s="47">
        <f>D202+D203+D204+D205+D206</f>
        <v>4864395</v>
      </c>
      <c r="E201" s="47">
        <f>E202+E203+E204+E205+E206</f>
        <v>278702.33999999997</v>
      </c>
      <c r="F201" s="73">
        <f aca="true" t="shared" si="15" ref="F201:F225">E201*100/C201</f>
        <v>7.539807250923327</v>
      </c>
      <c r="G201" s="74">
        <f t="shared" si="14"/>
        <v>5.729434801244553</v>
      </c>
    </row>
    <row r="202" spans="1:7" ht="18.75">
      <c r="A202" s="14">
        <v>110201</v>
      </c>
      <c r="B202" s="8" t="s">
        <v>202</v>
      </c>
      <c r="C202" s="75">
        <v>348500</v>
      </c>
      <c r="D202" s="75">
        <v>563374</v>
      </c>
      <c r="E202" s="75">
        <v>34275.52</v>
      </c>
      <c r="F202" s="76">
        <f t="shared" si="15"/>
        <v>9.83515638450502</v>
      </c>
      <c r="G202" s="77">
        <f t="shared" si="14"/>
        <v>6.083972636294894</v>
      </c>
    </row>
    <row r="203" spans="1:7" ht="18.75">
      <c r="A203" s="14">
        <v>110202</v>
      </c>
      <c r="B203" s="8" t="s">
        <v>203</v>
      </c>
      <c r="C203" s="75">
        <v>292100</v>
      </c>
      <c r="D203" s="75">
        <v>292100</v>
      </c>
      <c r="E203" s="75">
        <v>100.15</v>
      </c>
      <c r="F203" s="76">
        <f t="shared" si="15"/>
        <v>0.03428620335501541</v>
      </c>
      <c r="G203" s="77">
        <f t="shared" si="14"/>
        <v>0.03428620335501541</v>
      </c>
    </row>
    <row r="204" spans="1:7" ht="37.5">
      <c r="A204" s="14">
        <v>110204</v>
      </c>
      <c r="B204" s="8" t="s">
        <v>221</v>
      </c>
      <c r="C204" s="75">
        <v>2630812</v>
      </c>
      <c r="D204" s="75">
        <v>3456404</v>
      </c>
      <c r="E204" s="75">
        <v>212326.11</v>
      </c>
      <c r="F204" s="76">
        <f t="shared" si="15"/>
        <v>8.070744317723957</v>
      </c>
      <c r="G204" s="77">
        <f t="shared" si="14"/>
        <v>6.142977209840053</v>
      </c>
    </row>
    <row r="205" spans="1:7" ht="18.75">
      <c r="A205" s="14">
        <v>110205</v>
      </c>
      <c r="B205" s="8" t="s">
        <v>227</v>
      </c>
      <c r="C205" s="75">
        <v>418000</v>
      </c>
      <c r="D205" s="75">
        <v>545517</v>
      </c>
      <c r="E205" s="75">
        <v>32000.56</v>
      </c>
      <c r="F205" s="76">
        <f t="shared" si="15"/>
        <v>7.655636363636364</v>
      </c>
      <c r="G205" s="77">
        <f t="shared" si="14"/>
        <v>5.866097665150674</v>
      </c>
    </row>
    <row r="206" spans="1:7" ht="18.75">
      <c r="A206" s="14">
        <v>110502</v>
      </c>
      <c r="B206" s="8" t="s">
        <v>206</v>
      </c>
      <c r="C206" s="75">
        <v>7000</v>
      </c>
      <c r="D206" s="75">
        <v>7000</v>
      </c>
      <c r="E206" s="75">
        <v>0</v>
      </c>
      <c r="F206" s="76">
        <f t="shared" si="15"/>
        <v>0</v>
      </c>
      <c r="G206" s="77">
        <f t="shared" si="14"/>
        <v>0</v>
      </c>
    </row>
    <row r="207" spans="1:7" ht="18.75" customHeight="1" hidden="1">
      <c r="A207" s="13" t="s">
        <v>136</v>
      </c>
      <c r="B207" s="7" t="s">
        <v>137</v>
      </c>
      <c r="C207" s="47"/>
      <c r="D207" s="47"/>
      <c r="E207" s="47"/>
      <c r="F207" s="76"/>
      <c r="G207" s="77"/>
    </row>
    <row r="208" spans="1:7" ht="18.75">
      <c r="A208" s="13" t="s">
        <v>138</v>
      </c>
      <c r="B208" s="7" t="s">
        <v>139</v>
      </c>
      <c r="C208" s="47">
        <f>C209+C210</f>
        <v>8859545</v>
      </c>
      <c r="D208" s="47">
        <f>D209+D210</f>
        <v>16384875</v>
      </c>
      <c r="E208" s="47">
        <f>E209+E210</f>
        <v>1285604.54</v>
      </c>
      <c r="F208" s="73">
        <f t="shared" si="15"/>
        <v>14.51095445646475</v>
      </c>
      <c r="G208" s="74">
        <f t="shared" si="14"/>
        <v>7.846288360454382</v>
      </c>
    </row>
    <row r="209" spans="1:7" ht="18.75">
      <c r="A209" s="14" t="s">
        <v>160</v>
      </c>
      <c r="B209" s="8" t="s">
        <v>161</v>
      </c>
      <c r="C209" s="75">
        <v>7780285</v>
      </c>
      <c r="D209" s="75">
        <v>14772314</v>
      </c>
      <c r="E209" s="75">
        <v>1146155.98</v>
      </c>
      <c r="F209" s="76">
        <f t="shared" si="15"/>
        <v>14.73154235352561</v>
      </c>
      <c r="G209" s="77">
        <f t="shared" si="14"/>
        <v>7.758811381886413</v>
      </c>
    </row>
    <row r="210" spans="1:7" ht="27.75" customHeight="1">
      <c r="A210" s="14">
        <v>150202</v>
      </c>
      <c r="B210" s="8" t="s">
        <v>141</v>
      </c>
      <c r="C210" s="75">
        <v>1079260</v>
      </c>
      <c r="D210" s="75">
        <v>1612561</v>
      </c>
      <c r="E210" s="75">
        <v>139448.56</v>
      </c>
      <c r="F210" s="76">
        <f t="shared" si="15"/>
        <v>12.920756814854622</v>
      </c>
      <c r="G210" s="77">
        <f t="shared" si="14"/>
        <v>8.64764557743862</v>
      </c>
    </row>
    <row r="211" spans="1:7" ht="37.5">
      <c r="A211" s="13" t="s">
        <v>162</v>
      </c>
      <c r="B211" s="7" t="s">
        <v>163</v>
      </c>
      <c r="C211" s="47">
        <f>C212+C213</f>
        <v>155000</v>
      </c>
      <c r="D211" s="47">
        <f>D212+D213</f>
        <v>155870</v>
      </c>
      <c r="E211" s="47">
        <f>E212+E213</f>
        <v>0</v>
      </c>
      <c r="F211" s="73">
        <f t="shared" si="15"/>
        <v>0</v>
      </c>
      <c r="G211" s="74">
        <f t="shared" si="14"/>
        <v>0</v>
      </c>
    </row>
    <row r="212" spans="1:7" ht="18.75">
      <c r="A212" s="14">
        <v>160101</v>
      </c>
      <c r="B212" s="8" t="s">
        <v>211</v>
      </c>
      <c r="C212" s="75">
        <v>125000</v>
      </c>
      <c r="D212" s="75">
        <v>125870</v>
      </c>
      <c r="E212" s="75">
        <v>0</v>
      </c>
      <c r="F212" s="76">
        <f t="shared" si="15"/>
        <v>0</v>
      </c>
      <c r="G212" s="77">
        <f t="shared" si="14"/>
        <v>0</v>
      </c>
    </row>
    <row r="213" spans="1:7" ht="36.75" customHeight="1">
      <c r="A213" s="14" t="s">
        <v>164</v>
      </c>
      <c r="B213" s="8" t="s">
        <v>165</v>
      </c>
      <c r="C213" s="75">
        <v>30000</v>
      </c>
      <c r="D213" s="75">
        <v>30000</v>
      </c>
      <c r="E213" s="75">
        <v>0</v>
      </c>
      <c r="F213" s="76">
        <f t="shared" si="15"/>
        <v>0</v>
      </c>
      <c r="G213" s="77">
        <f t="shared" si="14"/>
        <v>0</v>
      </c>
    </row>
    <row r="214" spans="1:7" ht="42" customHeight="1">
      <c r="A214" s="13" t="s">
        <v>142</v>
      </c>
      <c r="B214" s="7" t="s">
        <v>143</v>
      </c>
      <c r="C214" s="47">
        <f>C215</f>
        <v>3376596</v>
      </c>
      <c r="D214" s="47">
        <f>D215</f>
        <v>7042818</v>
      </c>
      <c r="E214" s="47">
        <f>E215</f>
        <v>1915956.9</v>
      </c>
      <c r="F214" s="73">
        <f t="shared" si="15"/>
        <v>56.742260548789375</v>
      </c>
      <c r="G214" s="74">
        <f t="shared" si="14"/>
        <v>27.204407383521765</v>
      </c>
    </row>
    <row r="215" spans="1:7" ht="57.75" customHeight="1">
      <c r="A215" s="14" t="s">
        <v>166</v>
      </c>
      <c r="B215" s="8" t="s">
        <v>167</v>
      </c>
      <c r="C215" s="75">
        <v>3376596</v>
      </c>
      <c r="D215" s="75">
        <v>7042818</v>
      </c>
      <c r="E215" s="75">
        <v>1915956.9</v>
      </c>
      <c r="F215" s="76">
        <f t="shared" si="15"/>
        <v>56.742260548789375</v>
      </c>
      <c r="G215" s="77">
        <f t="shared" si="14"/>
        <v>27.204407383521765</v>
      </c>
    </row>
    <row r="216" spans="1:7" ht="24" customHeight="1">
      <c r="A216" s="13" t="s">
        <v>148</v>
      </c>
      <c r="B216" s="7" t="s">
        <v>149</v>
      </c>
      <c r="C216" s="47">
        <f>C217+C218</f>
        <v>350000</v>
      </c>
      <c r="D216" s="47">
        <f>D217+D218</f>
        <v>590310</v>
      </c>
      <c r="E216" s="47">
        <f>E217+E218</f>
        <v>0</v>
      </c>
      <c r="F216" s="73">
        <f t="shared" si="15"/>
        <v>0</v>
      </c>
      <c r="G216" s="74">
        <f t="shared" si="14"/>
        <v>0</v>
      </c>
    </row>
    <row r="217" spans="1:7" ht="18.75" hidden="1">
      <c r="A217" s="14">
        <v>180107</v>
      </c>
      <c r="B217" s="8" t="s">
        <v>222</v>
      </c>
      <c r="C217" s="75"/>
      <c r="D217" s="75"/>
      <c r="E217" s="75"/>
      <c r="F217" s="73"/>
      <c r="G217" s="77"/>
    </row>
    <row r="218" spans="1:7" ht="63" customHeight="1">
      <c r="A218" s="14" t="s">
        <v>168</v>
      </c>
      <c r="B218" s="8" t="s">
        <v>169</v>
      </c>
      <c r="C218" s="75">
        <v>350000</v>
      </c>
      <c r="D218" s="75">
        <v>590310</v>
      </c>
      <c r="E218" s="75">
        <v>0</v>
      </c>
      <c r="F218" s="76">
        <f t="shared" si="15"/>
        <v>0</v>
      </c>
      <c r="G218" s="77">
        <f t="shared" si="14"/>
        <v>0</v>
      </c>
    </row>
    <row r="219" spans="1:7" ht="18.75">
      <c r="A219" s="13" t="s">
        <v>170</v>
      </c>
      <c r="B219" s="7" t="s">
        <v>36</v>
      </c>
      <c r="C219" s="47">
        <f>C220+C221+C222+C225</f>
        <v>874886</v>
      </c>
      <c r="D219" s="47">
        <f>D220+D221+D222+D223+D225+D224</f>
        <v>1284797</v>
      </c>
      <c r="E219" s="47">
        <f>E220+E221+E222+E223+E225+E224</f>
        <v>147299.86</v>
      </c>
      <c r="F219" s="73">
        <f t="shared" si="15"/>
        <v>16.836463264928227</v>
      </c>
      <c r="G219" s="74">
        <f t="shared" si="14"/>
        <v>11.464835300829623</v>
      </c>
    </row>
    <row r="220" spans="1:7" ht="28.5" customHeight="1">
      <c r="A220" s="14" t="s">
        <v>171</v>
      </c>
      <c r="B220" s="8" t="s">
        <v>172</v>
      </c>
      <c r="C220" s="75">
        <v>566950</v>
      </c>
      <c r="D220" s="75">
        <v>566950</v>
      </c>
      <c r="E220" s="75">
        <v>0</v>
      </c>
      <c r="F220" s="76">
        <f t="shared" si="15"/>
        <v>0</v>
      </c>
      <c r="G220" s="77">
        <f t="shared" si="14"/>
        <v>0</v>
      </c>
    </row>
    <row r="221" spans="1:7" ht="18.75">
      <c r="A221" s="14">
        <v>240602</v>
      </c>
      <c r="B221" s="8" t="s">
        <v>223</v>
      </c>
      <c r="C221" s="75">
        <v>20000</v>
      </c>
      <c r="D221" s="75">
        <v>31000</v>
      </c>
      <c r="E221" s="75">
        <v>0</v>
      </c>
      <c r="F221" s="73"/>
      <c r="G221" s="77">
        <f t="shared" si="14"/>
        <v>0</v>
      </c>
    </row>
    <row r="222" spans="1:7" ht="37.5" hidden="1">
      <c r="A222" s="14">
        <v>240603</v>
      </c>
      <c r="B222" s="8" t="s">
        <v>224</v>
      </c>
      <c r="C222" s="75"/>
      <c r="D222" s="75">
        <v>0</v>
      </c>
      <c r="E222" s="75">
        <v>0</v>
      </c>
      <c r="F222" s="73"/>
      <c r="G222" s="77"/>
    </row>
    <row r="223" spans="1:7" ht="18.75" hidden="1">
      <c r="A223" s="14">
        <v>240605</v>
      </c>
      <c r="B223" s="8" t="s">
        <v>228</v>
      </c>
      <c r="C223" s="75"/>
      <c r="D223" s="75">
        <v>0</v>
      </c>
      <c r="E223" s="75">
        <v>0</v>
      </c>
      <c r="F223" s="73"/>
      <c r="G223" s="77"/>
    </row>
    <row r="224" spans="1:7" ht="18.75">
      <c r="A224" s="14"/>
      <c r="B224" s="8" t="s">
        <v>263</v>
      </c>
      <c r="C224" s="75"/>
      <c r="D224" s="75">
        <v>200000</v>
      </c>
      <c r="E224" s="75">
        <v>6000</v>
      </c>
      <c r="F224" s="76"/>
      <c r="G224" s="77">
        <f>E224*100/D224</f>
        <v>3</v>
      </c>
    </row>
    <row r="225" spans="1:7" ht="55.5" customHeight="1">
      <c r="A225" s="14" t="s">
        <v>173</v>
      </c>
      <c r="B225" s="8" t="s">
        <v>174</v>
      </c>
      <c r="C225" s="75">
        <v>287936</v>
      </c>
      <c r="D225" s="75">
        <v>486847</v>
      </c>
      <c r="E225" s="75">
        <v>141299.86</v>
      </c>
      <c r="F225" s="76">
        <f t="shared" si="15"/>
        <v>49.07335657923983</v>
      </c>
      <c r="G225" s="77">
        <f t="shared" si="14"/>
        <v>29.023463223558938</v>
      </c>
    </row>
    <row r="226" spans="1:7" ht="25.5" customHeight="1">
      <c r="A226" s="13" t="s">
        <v>152</v>
      </c>
      <c r="B226" s="7" t="s">
        <v>153</v>
      </c>
      <c r="C226" s="47">
        <f>SUM(C229:C232)</f>
        <v>314000</v>
      </c>
      <c r="D226" s="47">
        <f>D228+D229+D230+D231+D232</f>
        <v>1995453</v>
      </c>
      <c r="E226" s="47">
        <f>E228+E229+E230+E231+E232</f>
        <v>1466338</v>
      </c>
      <c r="F226" s="47"/>
      <c r="G226" s="74">
        <f t="shared" si="14"/>
        <v>73.48396579623774</v>
      </c>
    </row>
    <row r="227" spans="1:7" ht="75" hidden="1">
      <c r="A227" s="14">
        <v>250354</v>
      </c>
      <c r="B227" s="8" t="s">
        <v>189</v>
      </c>
      <c r="C227" s="75"/>
      <c r="D227" s="75"/>
      <c r="E227" s="75"/>
      <c r="F227" s="76"/>
      <c r="G227" s="77"/>
    </row>
    <row r="228" spans="1:7" ht="37.5">
      <c r="A228" s="14">
        <v>250324</v>
      </c>
      <c r="B228" s="8" t="s">
        <v>264</v>
      </c>
      <c r="C228" s="75"/>
      <c r="D228" s="75">
        <v>226000</v>
      </c>
      <c r="E228" s="75">
        <v>226000</v>
      </c>
      <c r="F228" s="76"/>
      <c r="G228" s="77">
        <f>E228*100/D228</f>
        <v>100</v>
      </c>
    </row>
    <row r="229" spans="1:7" ht="63" customHeight="1" hidden="1">
      <c r="A229" s="14">
        <v>250354</v>
      </c>
      <c r="B229" s="8" t="s">
        <v>189</v>
      </c>
      <c r="C229" s="75"/>
      <c r="D229" s="75"/>
      <c r="E229" s="75"/>
      <c r="F229" s="76" t="e">
        <f>E229*100/C229</f>
        <v>#DIV/0!</v>
      </c>
      <c r="G229" s="77" t="e">
        <f>E229*100/D229</f>
        <v>#DIV/0!</v>
      </c>
    </row>
    <row r="230" spans="1:7" ht="18.75">
      <c r="A230" s="14" t="s">
        <v>235</v>
      </c>
      <c r="B230" s="8" t="s">
        <v>2</v>
      </c>
      <c r="C230" s="75">
        <v>310000</v>
      </c>
      <c r="D230" s="75">
        <v>1476244</v>
      </c>
      <c r="E230" s="75">
        <v>1130844</v>
      </c>
      <c r="F230" s="76">
        <f>E230*100/C230</f>
        <v>364.7883870967742</v>
      </c>
      <c r="G230" s="77">
        <f t="shared" si="14"/>
        <v>76.60278382164466</v>
      </c>
    </row>
    <row r="231" spans="1:7" ht="37.5">
      <c r="A231" s="14" t="s">
        <v>255</v>
      </c>
      <c r="B231" s="8" t="s">
        <v>256</v>
      </c>
      <c r="C231" s="75">
        <v>0</v>
      </c>
      <c r="D231" s="75">
        <v>261409</v>
      </c>
      <c r="E231" s="75">
        <v>109494</v>
      </c>
      <c r="F231" s="76"/>
      <c r="G231" s="77">
        <f t="shared" si="14"/>
        <v>41.886086554020714</v>
      </c>
    </row>
    <row r="232" spans="1:7" ht="19.5" thickBot="1">
      <c r="A232" s="14" t="s">
        <v>156</v>
      </c>
      <c r="B232" s="8" t="s">
        <v>157</v>
      </c>
      <c r="C232" s="75">
        <v>4000</v>
      </c>
      <c r="D232" s="75">
        <v>31800</v>
      </c>
      <c r="E232" s="75"/>
      <c r="F232" s="76"/>
      <c r="G232" s="77">
        <f t="shared" si="14"/>
        <v>0</v>
      </c>
    </row>
    <row r="233" spans="1:7" ht="19.5" thickBot="1">
      <c r="A233" s="10" t="s">
        <v>3</v>
      </c>
      <c r="B233" s="11" t="s">
        <v>158</v>
      </c>
      <c r="C233" s="37">
        <f>C226+C219+C216+C214+C211+C208+C201+C198+C193+C186+C180+C195</f>
        <v>23990585</v>
      </c>
      <c r="D233" s="37">
        <f>D226+D219+D216+D214+D211+D208+D201+D198+D193+D186+D180+D195+D182+D184</f>
        <v>41674267</v>
      </c>
      <c r="E233" s="37">
        <f>E226+E219+E216+E214+E211+E208+E201+E198+E193+E186+E180+E195+E182</f>
        <v>7379517.019999999</v>
      </c>
      <c r="F233" s="78">
        <f>E233*100/C233</f>
        <v>30.76005449637847</v>
      </c>
      <c r="G233" s="79">
        <f>E233*100/D233</f>
        <v>17.707610838122235</v>
      </c>
    </row>
  </sheetData>
  <mergeCells count="14">
    <mergeCell ref="A54:G54"/>
    <mergeCell ref="A1:G1"/>
    <mergeCell ref="F4:G4"/>
    <mergeCell ref="A6:G6"/>
    <mergeCell ref="C4:C5"/>
    <mergeCell ref="D4:D5"/>
    <mergeCell ref="E4:E5"/>
    <mergeCell ref="A2:G2"/>
    <mergeCell ref="A4:A5"/>
    <mergeCell ref="B4:B5"/>
    <mergeCell ref="A179:G179"/>
    <mergeCell ref="A159:G159"/>
    <mergeCell ref="A177:B177"/>
    <mergeCell ref="A178:B178"/>
  </mergeCells>
  <printOptions/>
  <pageMargins left="0.53" right="0.33" top="0.393700787401575" bottom="0.393700787401575" header="0" footer="0"/>
  <pageSetup fitToHeight="6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vinfinrda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t.trofymyshyn</dc:creator>
  <cp:keywords/>
  <dc:description/>
  <cp:lastModifiedBy>cmp05</cp:lastModifiedBy>
  <cp:lastPrinted>2014-07-31T05:32:48Z</cp:lastPrinted>
  <dcterms:created xsi:type="dcterms:W3CDTF">2010-07-22T07:47:55Z</dcterms:created>
  <dcterms:modified xsi:type="dcterms:W3CDTF">2014-07-31T06:19:36Z</dcterms:modified>
  <cp:category/>
  <cp:version/>
  <cp:contentType/>
  <cp:contentStatus/>
</cp:coreProperties>
</file>