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'Лист1'!$A$1:$G$222</definedName>
  </definedNames>
  <calcPr fullCalcOnLoad="1"/>
</workbook>
</file>

<file path=xl/sharedStrings.xml><?xml version="1.0" encoding="utf-8"?>
<sst xmlns="http://schemas.openxmlformats.org/spreadsheetml/2006/main" count="363" uniqueCount="285">
  <si>
    <t>Код</t>
  </si>
  <si>
    <t>Показник</t>
  </si>
  <si>
    <t>Інші субвенції</t>
  </si>
  <si>
    <t xml:space="preserve"> </t>
  </si>
  <si>
    <t>% виконання</t>
  </si>
  <si>
    <t>ДОХОДИ: загальний фонд</t>
  </si>
  <si>
    <t>Податкові надходження</t>
  </si>
  <si>
    <t>Єдиний податок</t>
  </si>
  <si>
    <t>Разом</t>
  </si>
  <si>
    <t>Неподаткові надходження</t>
  </si>
  <si>
    <t>Інші надходження</t>
  </si>
  <si>
    <t>Державне  мито</t>
  </si>
  <si>
    <t>Всього загальний фонд</t>
  </si>
  <si>
    <t>Дотації</t>
  </si>
  <si>
    <t>Всього доходів з дотацією</t>
  </si>
  <si>
    <t>Субвенції</t>
  </si>
  <si>
    <t>Субвенція з держ.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</si>
  <si>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ветеранам з послуг зв'язку та інших передбачених законодавством пільг… та компенсацію за пільговий проїзд окремих категорії громадян</t>
  </si>
  <si>
    <t>Субвенція з держ.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</si>
  <si>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держ.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</si>
  <si>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Всього доходів загального фонду</t>
  </si>
  <si>
    <t>ДОХОДИ:спеціальний фонд</t>
  </si>
  <si>
    <t>Надходження коштів від відшкодування втрат с/г і лісогосподарського виробництва</t>
  </si>
  <si>
    <t>Власні надходження бюджетних установ</t>
  </si>
  <si>
    <t>Цільові фонди</t>
  </si>
  <si>
    <t>Надходження від продажу землі</t>
  </si>
  <si>
    <t>Разом доходів спеціального фонду</t>
  </si>
  <si>
    <t>Субвенція на виконання інвестиційних проектів</t>
  </si>
  <si>
    <t>Всього спеціальний фонд</t>
  </si>
  <si>
    <t>в тому числі бюджет розвитку</t>
  </si>
  <si>
    <t>Довідка</t>
  </si>
  <si>
    <t>План на рік затверджений місцевими радами</t>
  </si>
  <si>
    <t xml:space="preserve">до плану на рік, затвердж.місц.радами 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</si>
  <si>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</si>
  <si>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</si>
  <si>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</si>
  <si>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</si>
  <si>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діяльності</t>
  </si>
  <si>
    <t>грн.</t>
  </si>
  <si>
    <t>ВИДАТКИ: загальний фонд</t>
  </si>
  <si>
    <t>Державне управління</t>
  </si>
  <si>
    <t>60000</t>
  </si>
  <si>
    <t>Правоохоронна діяльність та забезпечення безпеки держави</t>
  </si>
  <si>
    <t>Освіта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</si>
  <si>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</si>
  <si>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</si>
  <si>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</si>
  <si>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Програми і заходи центрів соціальних служб для сім`ї, дітей та молоді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</si>
  <si>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</si>
  <si>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</si>
  <si>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</si>
  <si>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</si>
  <si>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</si>
  <si>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</si>
  <si>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Компенсаційні виплати на пільговий проїзд автомобільним транспортом окремим категоріям громадян</t>
  </si>
  <si>
    <t>Інші послуги, пов`язані з економічною діяльністю</t>
  </si>
  <si>
    <t>250000</t>
  </si>
  <si>
    <t>Видатки, не віднесені до основних груп</t>
  </si>
  <si>
    <t>Резервний фонд</t>
  </si>
  <si>
    <t>250404</t>
  </si>
  <si>
    <t>Інші видатки</t>
  </si>
  <si>
    <t xml:space="preserve">Усього </t>
  </si>
  <si>
    <t>ВИДАТКИ: спеціальний фонд</t>
  </si>
  <si>
    <t>Сільське і лісове господарство, рибне господарство та мисливство</t>
  </si>
  <si>
    <t>Програми в галузі сільського господарства, лісового господарства, рибальства та мисливства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</si>
  <si>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</si>
  <si>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</si>
  <si>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</si>
  <si>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</si>
  <si>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Надходження коштів пайової участі у розвитку інфраструктури населеного пункту</t>
  </si>
  <si>
    <t>Кошти від відчуження майна, що перебуває в комунальній власності</t>
  </si>
  <si>
    <t>Місцева пожежна охорона</t>
  </si>
  <si>
    <t>Інші освітні програми</t>
  </si>
  <si>
    <t>Бібліотеки</t>
  </si>
  <si>
    <t>Музеї і виставки</t>
  </si>
  <si>
    <t>Інші культурно-освітні заклади та заходи</t>
  </si>
  <si>
    <t>Утримання апарату управління громадських фізкультурно-спортивних організацій (ФСТ"Колос")</t>
  </si>
  <si>
    <t>до плану на рік, затвердженого місцевими радами з урахуванням змін</t>
  </si>
  <si>
    <t>План на рік затверджений місцевими радами з урахуванням змін</t>
  </si>
  <si>
    <t>Школи естетичного виховання дітей</t>
  </si>
  <si>
    <t>250380</t>
  </si>
  <si>
    <t>Проведення навчально-тренувальних зборів і змагань з неолімпійських видів спорту</t>
  </si>
  <si>
    <t>Благоустрій міст, сіл, селищ</t>
  </si>
  <si>
    <t>120000</t>
  </si>
  <si>
    <t>Засоби масової інформації</t>
  </si>
  <si>
    <t>120201</t>
  </si>
  <si>
    <t>Періодичні видання (газети та журнали)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</si>
  <si>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</si>
  <si>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</si>
  <si>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250344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</si>
  <si>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</si>
  <si>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</si>
  <si>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</si>
  <si>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Податок на майно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</si>
  <si>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</si>
  <si>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</si>
  <si>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</si>
  <si>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</si>
  <si>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Орендна плата за водні об'єкти (їх частини), що надаються в користування на умовах орендирайонними адміністраціями, місцевими радами</t>
  </si>
  <si>
    <t>Базова дотація</t>
  </si>
  <si>
    <t>Субвенція з державного бюджету місцевим бюджетам на виплату допомог сім'ям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1 чи 2 групи внаслідок психічного розладу</t>
  </si>
  <si>
    <t>Лікарні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</si>
  <si>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</si>
  <si>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</si>
  <si>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Частина чистого прибутку комунальних унітарних підприємств, що вилучається до відповідного місцевого бюджету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</si>
  <si>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</si>
  <si>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</si>
  <si>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250324</t>
  </si>
  <si>
    <t>Субвенція іншим бюджетам на виконання інвестиційних проектів</t>
  </si>
  <si>
    <t>Організація та проведення громадських робіт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</si>
  <si>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</si>
  <si>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</si>
  <si>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Адміністративний збір за проведення державної реєстрації юридичних осіб, фізичних осіб -підприємців та громадських формувань</t>
  </si>
  <si>
    <t>Плата за надання іншихадміністративних послуг</t>
  </si>
  <si>
    <t>Додаткова дотація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</si>
  <si>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</si>
  <si>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безспеціального дозволу; відшкодування збитків за погіршення якості грунтового покриву тощо та за неодержання доходів у зв'язку з тимчасовим невикористанням земельних ділянок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</si>
  <si>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</si>
  <si>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</si>
  <si>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</si>
  <si>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</si>
  <si>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</si>
  <si>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</si>
  <si>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</si>
  <si>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</si>
  <si>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</si>
  <si>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</si>
  <si>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</si>
  <si>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</si>
  <si>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</si>
  <si>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</si>
  <si>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</si>
  <si>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</si>
  <si>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</si>
  <si>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</si>
  <si>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</si>
  <si>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</si>
  <si>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</si>
  <si>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</si>
  <si>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</si>
  <si>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</si>
  <si>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</si>
  <si>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</si>
  <si>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</si>
  <si>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</si>
  <si>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</si>
  <si>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</si>
  <si>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</si>
  <si>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</si>
  <si>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</si>
  <si>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</si>
  <si>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</si>
  <si>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</si>
  <si>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</si>
  <si>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</si>
  <si>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</si>
  <si>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</si>
  <si>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</si>
  <si>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</si>
  <si>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</si>
  <si>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</si>
  <si>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</si>
  <si>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</si>
  <si>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</si>
  <si>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</si>
  <si>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</si>
  <si>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</si>
  <si>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</si>
  <si>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3035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</si>
  <si>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</si>
  <si>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</si>
  <si>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</si>
  <si>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</si>
  <si>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</si>
  <si>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</si>
  <si>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</si>
  <si>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</si>
  <si>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</si>
  <si>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</si>
  <si>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</si>
  <si>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</si>
  <si>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</si>
  <si>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</si>
  <si>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</si>
  <si>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</si>
  <si>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</si>
  <si>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</si>
  <si>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</si>
  <si>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</si>
  <si>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</si>
  <si>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</si>
  <si>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</si>
  <si>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</si>
  <si>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</si>
  <si>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</si>
  <si>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</si>
  <si>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</si>
  <si>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</si>
  <si>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</si>
  <si>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</si>
  <si>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</si>
  <si>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</si>
  <si>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</si>
  <si>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</si>
  <si>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</si>
  <si>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</si>
  <si>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</si>
  <si>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</si>
  <si>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</si>
  <si>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</si>
  <si>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</si>
  <si>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</si>
  <si>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4060</t>
  </si>
  <si>
    <t>4070</t>
  </si>
  <si>
    <t>4090</t>
  </si>
  <si>
    <t>Палаци і будинки культури, клуби та інші заклади клубного типу</t>
  </si>
  <si>
    <t>4100</t>
  </si>
  <si>
    <t>4200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</si>
  <si>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</si>
  <si>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</si>
  <si>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</si>
  <si>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</si>
  <si>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</si>
  <si>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</si>
  <si>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</si>
  <si>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</si>
  <si>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</si>
  <si>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</si>
  <si>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</si>
  <si>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</si>
  <si>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6650</t>
  </si>
  <si>
    <t>Утримання та розвиток інфраструктури доріг</t>
  </si>
  <si>
    <t>7010</t>
  </si>
  <si>
    <t>7310</t>
  </si>
  <si>
    <t>Проведення заходів із землеустрою</t>
  </si>
  <si>
    <t>8010</t>
  </si>
  <si>
    <t>8290</t>
  </si>
  <si>
    <t>8370</t>
  </si>
  <si>
    <t>8600</t>
  </si>
  <si>
    <t>8800</t>
  </si>
  <si>
    <t>0100</t>
  </si>
  <si>
    <t>6000</t>
  </si>
  <si>
    <t>6600</t>
  </si>
  <si>
    <t>7000</t>
  </si>
  <si>
    <t>7300</t>
  </si>
  <si>
    <t>8000</t>
  </si>
  <si>
    <t>6021</t>
  </si>
  <si>
    <t>Капітальний ремонт житлового фонду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</si>
  <si>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</si>
  <si>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</si>
  <si>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</si>
  <si>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</si>
  <si>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</si>
  <si>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</si>
  <si>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7470</t>
  </si>
  <si>
    <t>Внески до статутного капіталу суб`єктів господарювання</t>
  </si>
  <si>
    <t>7611</t>
  </si>
  <si>
    <t>9110</t>
  </si>
  <si>
    <t>9120</t>
  </si>
  <si>
    <t>Утилізація відходів</t>
  </si>
  <si>
    <t>9140</t>
  </si>
  <si>
    <t>Інша діяльність у сфері охорони навколишнього природного середовища</t>
  </si>
  <si>
    <t>9180</t>
  </si>
  <si>
    <t>7400</t>
  </si>
  <si>
    <t>7600</t>
  </si>
  <si>
    <t>9100</t>
  </si>
  <si>
    <t>Адміністративний збір за державну реєстрацію речових прав на нерухоме майно та їх обтяжень</t>
  </si>
  <si>
    <t>Надання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</si>
  <si>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про виконання бюджету Вінницького району за І півріччя 2017 року</t>
  </si>
  <si>
    <t>Фактичне виконання      за І півріччя 2017 року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</si>
  <si>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</si>
  <si>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</si>
  <si>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</si>
  <si>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3112</t>
  </si>
  <si>
    <t>Заходи державної політики з питань дітей та їх соціального захисту</t>
  </si>
  <si>
    <t>Підтримка періодичних видань (газет та журналів)</t>
  </si>
  <si>
    <t>8021</t>
  </si>
  <si>
    <t>Проведення місцевих виборів</t>
  </si>
  <si>
    <t>8380</t>
  </si>
  <si>
    <t>8510</t>
  </si>
  <si>
    <t>8590</t>
  </si>
  <si>
    <t>Видатки на реалізацію програм допомоги і грантів міжнародних фінансових організацій та Європейського Союзу</t>
  </si>
  <si>
    <t>8300</t>
  </si>
  <si>
    <t>9130</t>
  </si>
  <si>
    <t>Ліквідація іншого забруднення навколишнього природного середовища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</si>
</sst>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0.0"/>
    <numFmt numFmtId="174" formatCode="#,##0.0"/>
    <numFmt numFmtId="175" formatCode="#,##0.000"/>
    <numFmt numFmtId="176" formatCode="#,##0.0000"/>
    <numFmt numFmtId="177" formatCode="#0.0"/>
    <numFmt numFmtId="178" formatCode="#0"/>
  </numFmts>
  <fonts count="9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 quotePrefix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2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2" fontId="3" fillId="0" borderId="6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0" fontId="2" fillId="0" borderId="3" xfId="18" applyFont="1" applyFill="1" applyBorder="1" applyAlignment="1">
      <alignment horizontal="center" vertical="center" wrapText="1"/>
      <protection/>
    </xf>
    <xf numFmtId="0" fontId="2" fillId="0" borderId="4" xfId="18" applyFont="1" applyFill="1" applyBorder="1" applyAlignment="1">
      <alignment horizontal="center" vertical="center" wrapText="1"/>
      <protection/>
    </xf>
    <xf numFmtId="0" fontId="2" fillId="0" borderId="7" xfId="18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4"/>
  <sheetViews>
    <sheetView showZeros="0" tabSelected="1" view="pageBreakPreview" zoomScale="70" zoomScaleNormal="75" zoomScaleSheetLayoutView="70" workbookViewId="0" topLeftCell="A1">
      <pane ySplit="5" topLeftCell="BM203" activePane="bottomLeft" state="frozen"/>
      <selection pane="topLeft" activeCell="A1" sqref="A1"/>
      <selection pane="bottomLeft" activeCell="C213" sqref="C213"/>
    </sheetView>
  </sheetViews>
  <sheetFormatPr defaultColWidth="9.00390625" defaultRowHeight="12.75"/>
  <cols>
    <col min="1" max="1" width="13.625" style="1" customWidth="1"/>
    <col min="2" max="2" width="68.75390625" style="1" customWidth="1"/>
    <col min="3" max="3" width="19.75390625" style="25" customWidth="1"/>
    <col min="4" max="4" width="21.875" style="25" customWidth="1"/>
    <col min="5" max="5" width="17.25390625" style="25" customWidth="1"/>
    <col min="6" max="6" width="17.375" style="25" customWidth="1"/>
    <col min="7" max="7" width="18.875" style="25" customWidth="1"/>
    <col min="8" max="8" width="15.875" style="1" bestFit="1" customWidth="1"/>
    <col min="9" max="9" width="16.75390625" style="1" customWidth="1"/>
    <col min="10" max="16384" width="9.125" style="1" customWidth="1"/>
  </cols>
  <sheetData>
    <row r="1" spans="1:7" ht="18.75">
      <c r="A1" s="94" t="s">
        <v>30</v>
      </c>
      <c r="B1" s="94"/>
      <c r="C1" s="94"/>
      <c r="D1" s="94"/>
      <c r="E1" s="94"/>
      <c r="F1" s="94"/>
      <c r="G1" s="94"/>
    </row>
    <row r="2" spans="1:7" ht="18.75">
      <c r="A2" s="94" t="s">
        <v>268</v>
      </c>
      <c r="B2" s="94"/>
      <c r="C2" s="94"/>
      <c r="D2" s="94"/>
      <c r="E2" s="94"/>
      <c r="F2" s="94"/>
      <c r="G2" s="94"/>
    </row>
    <row r="3" spans="1:7" ht="19.5" thickBot="1">
      <c r="A3" s="2"/>
      <c r="B3" s="2"/>
      <c r="C3" s="17"/>
      <c r="D3" s="17"/>
      <c r="E3" s="17"/>
      <c r="F3" s="18"/>
      <c r="G3" s="18" t="s">
        <v>38</v>
      </c>
    </row>
    <row r="4" spans="1:7" ht="15.75" customHeight="1">
      <c r="A4" s="102" t="s">
        <v>0</v>
      </c>
      <c r="B4" s="100" t="s">
        <v>1</v>
      </c>
      <c r="C4" s="100" t="s">
        <v>31</v>
      </c>
      <c r="D4" s="100" t="s">
        <v>78</v>
      </c>
      <c r="E4" s="100" t="s">
        <v>269</v>
      </c>
      <c r="F4" s="95" t="s">
        <v>4</v>
      </c>
      <c r="G4" s="96"/>
    </row>
    <row r="5" spans="1:7" s="4" customFormat="1" ht="121.5" customHeight="1" thickBot="1">
      <c r="A5" s="103"/>
      <c r="B5" s="101"/>
      <c r="C5" s="101"/>
      <c r="D5" s="101"/>
      <c r="E5" s="101"/>
      <c r="F5" s="3" t="s">
        <v>32</v>
      </c>
      <c r="G5" s="10" t="s">
        <v>77</v>
      </c>
    </row>
    <row r="6" spans="1:9" s="28" customFormat="1" ht="19.5" customHeight="1" thickBot="1">
      <c r="A6" s="97" t="s">
        <v>5</v>
      </c>
      <c r="B6" s="98"/>
      <c r="C6" s="98"/>
      <c r="D6" s="98"/>
      <c r="E6" s="98"/>
      <c r="F6" s="98"/>
      <c r="G6" s="99"/>
      <c r="H6" s="27"/>
      <c r="I6" s="27"/>
    </row>
    <row r="7" spans="1:9" s="28" customFormat="1" ht="19.5" thickBot="1">
      <c r="A7" s="34"/>
      <c r="B7" s="30" t="s">
        <v>6</v>
      </c>
      <c r="C7" s="15">
        <f>C8+C10+C11+C12+C13+C14+C16</f>
        <v>149658372</v>
      </c>
      <c r="D7" s="15">
        <f>D8+D10+D11+D12+D13+D14+D16</f>
        <v>155878364</v>
      </c>
      <c r="E7" s="15">
        <f>E8+E9+E10+E11+E12+E13+E14+E15+E16</f>
        <v>89850527</v>
      </c>
      <c r="F7" s="52">
        <f aca="true" t="shared" si="0" ref="F7:F14">E7*100/C7</f>
        <v>60.03708699971693</v>
      </c>
      <c r="G7" s="53">
        <f aca="true" t="shared" si="1" ref="G7:G14">E7/D7*100</f>
        <v>57.641435728694205</v>
      </c>
      <c r="H7" s="27"/>
      <c r="I7" s="27"/>
    </row>
    <row r="8" spans="1:9" s="28" customFormat="1" ht="18.75">
      <c r="A8" s="35">
        <v>11010000</v>
      </c>
      <c r="B8" s="36" t="s">
        <v>33</v>
      </c>
      <c r="C8" s="13">
        <v>94222100</v>
      </c>
      <c r="D8" s="13">
        <v>89200227</v>
      </c>
      <c r="E8" s="13">
        <v>45922903</v>
      </c>
      <c r="F8" s="37">
        <f t="shared" si="0"/>
        <v>48.73899329350545</v>
      </c>
      <c r="G8" s="38">
        <f t="shared" si="1"/>
        <v>51.48294409609518</v>
      </c>
      <c r="H8" s="27"/>
      <c r="I8" s="27"/>
    </row>
    <row r="9" spans="1:9" s="28" customFormat="1" ht="37.5">
      <c r="A9" s="31">
        <v>11020200</v>
      </c>
      <c r="B9" s="39" t="s">
        <v>34</v>
      </c>
      <c r="C9" s="14">
        <v>0</v>
      </c>
      <c r="D9" s="14">
        <v>0</v>
      </c>
      <c r="E9" s="14">
        <v>3958</v>
      </c>
      <c r="F9" s="37"/>
      <c r="G9" s="38"/>
      <c r="H9" s="27"/>
      <c r="I9" s="27"/>
    </row>
    <row r="10" spans="1:9" s="28" customFormat="1" ht="75">
      <c r="A10" s="31">
        <v>13010200</v>
      </c>
      <c r="B10" s="39" t="s">
        <v>90</v>
      </c>
      <c r="C10" s="14">
        <v>123370</v>
      </c>
      <c r="D10" s="14">
        <v>133370</v>
      </c>
      <c r="E10" s="14">
        <v>114928</v>
      </c>
      <c r="F10" s="37">
        <f t="shared" si="0"/>
        <v>93.15716949015157</v>
      </c>
      <c r="G10" s="38">
        <f t="shared" si="1"/>
        <v>86.17230261678039</v>
      </c>
      <c r="H10" s="27"/>
      <c r="I10" s="27"/>
    </row>
    <row r="11" spans="1:9" s="28" customFormat="1" ht="37.5">
      <c r="A11" s="31">
        <v>13030200</v>
      </c>
      <c r="B11" s="39" t="s">
        <v>91</v>
      </c>
      <c r="C11" s="14">
        <v>152000</v>
      </c>
      <c r="D11" s="14">
        <v>152000</v>
      </c>
      <c r="E11" s="14">
        <v>38870</v>
      </c>
      <c r="F11" s="37">
        <f t="shared" si="0"/>
        <v>25.57236842105263</v>
      </c>
      <c r="G11" s="40">
        <f t="shared" si="1"/>
        <v>25.572368421052634</v>
      </c>
      <c r="H11" s="27"/>
      <c r="I11" s="27"/>
    </row>
    <row r="12" spans="1:9" s="28" customFormat="1" ht="56.25">
      <c r="A12" s="31">
        <v>14040000</v>
      </c>
      <c r="B12" s="39" t="s">
        <v>92</v>
      </c>
      <c r="C12" s="14">
        <v>12611057</v>
      </c>
      <c r="D12" s="14">
        <v>21938524</v>
      </c>
      <c r="E12" s="14">
        <v>14768527</v>
      </c>
      <c r="F12" s="37">
        <f t="shared" si="0"/>
        <v>117.10776503507994</v>
      </c>
      <c r="G12" s="40">
        <f t="shared" si="1"/>
        <v>67.31777853423503</v>
      </c>
      <c r="H12" s="27"/>
      <c r="I12" s="27"/>
    </row>
    <row r="13" spans="1:9" s="28" customFormat="1" ht="18.75">
      <c r="A13" s="31">
        <v>18010000</v>
      </c>
      <c r="B13" s="39" t="s">
        <v>93</v>
      </c>
      <c r="C13" s="14">
        <v>16282428</v>
      </c>
      <c r="D13" s="14">
        <v>16912221</v>
      </c>
      <c r="E13" s="14">
        <v>10455365</v>
      </c>
      <c r="F13" s="37">
        <f t="shared" si="0"/>
        <v>64.21256706923562</v>
      </c>
      <c r="G13" s="40">
        <f t="shared" si="1"/>
        <v>61.821359832040976</v>
      </c>
      <c r="H13" s="27"/>
      <c r="I13" s="27"/>
    </row>
    <row r="14" spans="1:9" s="28" customFormat="1" ht="18.75">
      <c r="A14" s="31">
        <v>18030000</v>
      </c>
      <c r="B14" s="39" t="s">
        <v>94</v>
      </c>
      <c r="C14" s="14">
        <v>22000</v>
      </c>
      <c r="D14" s="14">
        <v>22000</v>
      </c>
      <c r="E14" s="14">
        <v>17988</v>
      </c>
      <c r="F14" s="37">
        <f t="shared" si="0"/>
        <v>81.76363636363637</v>
      </c>
      <c r="G14" s="40">
        <f t="shared" si="1"/>
        <v>81.76363636363637</v>
      </c>
      <c r="H14" s="27"/>
      <c r="I14" s="27"/>
    </row>
    <row r="15" spans="1:9" s="28" customFormat="1" ht="37.5">
      <c r="A15" s="31">
        <v>18040000</v>
      </c>
      <c r="B15" s="39" t="s">
        <v>95</v>
      </c>
      <c r="C15" s="14"/>
      <c r="D15" s="14"/>
      <c r="E15" s="14">
        <v>-930</v>
      </c>
      <c r="F15" s="37"/>
      <c r="G15" s="40"/>
      <c r="H15" s="27"/>
      <c r="I15" s="27"/>
    </row>
    <row r="16" spans="1:9" s="28" customFormat="1" ht="18.75">
      <c r="A16" s="31">
        <v>18050000</v>
      </c>
      <c r="B16" s="39" t="s">
        <v>7</v>
      </c>
      <c r="C16" s="14">
        <v>26245417</v>
      </c>
      <c r="D16" s="14">
        <v>27520022</v>
      </c>
      <c r="E16" s="14">
        <v>18528918</v>
      </c>
      <c r="F16" s="37">
        <f>E16*100/C16</f>
        <v>70.59868014289886</v>
      </c>
      <c r="G16" s="40">
        <f>E16/D16*100</f>
        <v>67.32886332721681</v>
      </c>
      <c r="H16" s="27"/>
      <c r="I16" s="27"/>
    </row>
    <row r="17" spans="1:9" s="28" customFormat="1" ht="27.75" customHeight="1">
      <c r="A17" s="31"/>
      <c r="B17" s="44" t="s">
        <v>9</v>
      </c>
      <c r="C17" s="16">
        <f>C19+C21+C22+C23+C24+C25+C26+C27+C28+C29+C30+C31</f>
        <v>741951</v>
      </c>
      <c r="D17" s="16">
        <f>D19+D21+D22+D23+D24+D25+D26+D27+D28+D29+D30+D31</f>
        <v>811951</v>
      </c>
      <c r="E17" s="16">
        <f>E18+E19+E21+E22+E23+E24+E25+E26+E27+E28+E29+E30+E31</f>
        <v>724324</v>
      </c>
      <c r="F17" s="56">
        <f>E17*100/C17</f>
        <v>97.62423664096416</v>
      </c>
      <c r="G17" s="60">
        <f>E17/D17*100</f>
        <v>89.20784628629067</v>
      </c>
      <c r="H17" s="27"/>
      <c r="I17" s="27"/>
    </row>
    <row r="18" spans="1:9" s="28" customFormat="1" ht="56.25">
      <c r="A18" s="31">
        <v>21010300</v>
      </c>
      <c r="B18" s="39" t="s">
        <v>104</v>
      </c>
      <c r="C18" s="14"/>
      <c r="D18" s="14"/>
      <c r="E18" s="14">
        <v>300</v>
      </c>
      <c r="F18" s="45"/>
      <c r="G18" s="40"/>
      <c r="H18" s="27"/>
      <c r="I18" s="27"/>
    </row>
    <row r="19" spans="1:9" s="28" customFormat="1" ht="36.75" customHeight="1">
      <c r="A19" s="31">
        <v>21050000</v>
      </c>
      <c r="B19" s="39" t="s">
        <v>96</v>
      </c>
      <c r="C19" s="14">
        <v>183700</v>
      </c>
      <c r="D19" s="14">
        <v>183700</v>
      </c>
      <c r="E19" s="14">
        <v>86186</v>
      </c>
      <c r="F19" s="45">
        <f>E19*100/C19</f>
        <v>46.91671203048448</v>
      </c>
      <c r="G19" s="40">
        <f>E19/D19*100</f>
        <v>46.91671203048449</v>
      </c>
      <c r="H19" s="27"/>
      <c r="I19" s="27"/>
    </row>
    <row r="20" spans="1:9" s="28" customFormat="1" ht="18.75" hidden="1">
      <c r="A20" s="31">
        <v>21080500</v>
      </c>
      <c r="B20" s="39" t="s">
        <v>10</v>
      </c>
      <c r="C20" s="14"/>
      <c r="D20" s="14"/>
      <c r="E20" s="14"/>
      <c r="F20" s="45"/>
      <c r="G20" s="40" t="e">
        <f>E20/D20*100</f>
        <v>#DIV/0!</v>
      </c>
      <c r="H20" s="27"/>
      <c r="I20" s="27"/>
    </row>
    <row r="21" spans="1:9" s="28" customFormat="1" ht="18.75">
      <c r="A21" s="31">
        <v>21080500</v>
      </c>
      <c r="B21" s="39" t="s">
        <v>10</v>
      </c>
      <c r="C21" s="14"/>
      <c r="D21" s="14"/>
      <c r="E21" s="14">
        <v>5072</v>
      </c>
      <c r="F21" s="45"/>
      <c r="G21" s="40"/>
      <c r="H21" s="27"/>
      <c r="I21" s="27"/>
    </row>
    <row r="22" spans="1:9" s="28" customFormat="1" ht="24" customHeight="1">
      <c r="A22" s="31">
        <v>21081100</v>
      </c>
      <c r="B22" s="39" t="s">
        <v>35</v>
      </c>
      <c r="C22" s="14">
        <v>9740</v>
      </c>
      <c r="D22" s="14">
        <v>9740</v>
      </c>
      <c r="E22" s="14">
        <v>45189</v>
      </c>
      <c r="F22" s="45">
        <f>E22*100/C22</f>
        <v>463.95277207392195</v>
      </c>
      <c r="G22" s="40">
        <f>E22/D22*100</f>
        <v>463.95277207392195</v>
      </c>
      <c r="H22" s="27"/>
      <c r="I22" s="27"/>
    </row>
    <row r="23" spans="1:9" s="28" customFormat="1" ht="53.25" customHeight="1">
      <c r="A23" s="31">
        <v>21081500</v>
      </c>
      <c r="B23" s="39" t="s">
        <v>115</v>
      </c>
      <c r="C23" s="14"/>
      <c r="D23" s="14"/>
      <c r="E23" s="14">
        <v>10000</v>
      </c>
      <c r="F23" s="37"/>
      <c r="G23" s="40"/>
      <c r="H23" s="27"/>
      <c r="I23" s="27"/>
    </row>
    <row r="24" spans="1:9" s="28" customFormat="1" ht="53.25" customHeight="1">
      <c r="A24" s="31">
        <v>22010300</v>
      </c>
      <c r="B24" s="39" t="s">
        <v>112</v>
      </c>
      <c r="C24" s="14">
        <v>80000</v>
      </c>
      <c r="D24" s="14">
        <v>80000</v>
      </c>
      <c r="E24" s="14">
        <v>57580</v>
      </c>
      <c r="F24" s="45">
        <f>E24*100/C24</f>
        <v>71.975</v>
      </c>
      <c r="G24" s="40">
        <f>E24/D24*100</f>
        <v>71.975</v>
      </c>
      <c r="H24" s="27"/>
      <c r="I24" s="27"/>
    </row>
    <row r="25" spans="1:9" s="28" customFormat="1" ht="24" customHeight="1">
      <c r="A25" s="31">
        <v>22012500</v>
      </c>
      <c r="B25" s="39" t="s">
        <v>113</v>
      </c>
      <c r="C25" s="14">
        <v>25402</v>
      </c>
      <c r="D25" s="14">
        <v>25402</v>
      </c>
      <c r="E25" s="14">
        <v>64133</v>
      </c>
      <c r="F25" s="45">
        <f>E25*100/C25</f>
        <v>252.4722462798205</v>
      </c>
      <c r="G25" s="40">
        <f>E25/D25*100</f>
        <v>252.47224627982047</v>
      </c>
      <c r="H25" s="27"/>
      <c r="I25" s="27"/>
    </row>
    <row r="26" spans="1:9" s="28" customFormat="1" ht="39" customHeight="1">
      <c r="A26" s="31">
        <v>22012600</v>
      </c>
      <c r="B26" s="39" t="s">
        <v>266</v>
      </c>
      <c r="C26" s="14">
        <v>283200</v>
      </c>
      <c r="D26" s="14">
        <v>353200</v>
      </c>
      <c r="E26" s="14">
        <v>330186</v>
      </c>
      <c r="F26" s="45">
        <f>E26*100/C26</f>
        <v>116.59110169491525</v>
      </c>
      <c r="G26" s="40">
        <f>E26/D26*100</f>
        <v>93.4841449603624</v>
      </c>
      <c r="H26" s="27"/>
      <c r="I26" s="27"/>
    </row>
    <row r="27" spans="1:9" s="28" customFormat="1" ht="56.25">
      <c r="A27" s="31">
        <v>22080400</v>
      </c>
      <c r="B27" s="39" t="s">
        <v>97</v>
      </c>
      <c r="C27" s="14">
        <v>124461</v>
      </c>
      <c r="D27" s="14">
        <v>124461</v>
      </c>
      <c r="E27" s="14">
        <v>50821</v>
      </c>
      <c r="F27" s="37">
        <f>E27*100/C27</f>
        <v>40.83287134122335</v>
      </c>
      <c r="G27" s="40">
        <f>E27/D27*100</f>
        <v>40.83287134122335</v>
      </c>
      <c r="H27" s="27"/>
      <c r="I27" s="27"/>
    </row>
    <row r="28" spans="1:9" s="28" customFormat="1" ht="18" customHeight="1">
      <c r="A28" s="31">
        <v>22090000</v>
      </c>
      <c r="B28" s="39" t="s">
        <v>11</v>
      </c>
      <c r="C28" s="14">
        <v>448</v>
      </c>
      <c r="D28" s="14">
        <v>448</v>
      </c>
      <c r="E28" s="14">
        <v>1307</v>
      </c>
      <c r="F28" s="37">
        <f>E28*100/C28</f>
        <v>291.74107142857144</v>
      </c>
      <c r="G28" s="40">
        <f>E28/D28*100</f>
        <v>291.74107142857144</v>
      </c>
      <c r="H28" s="27"/>
      <c r="I28" s="27"/>
    </row>
    <row r="29" spans="1:9" s="28" customFormat="1" ht="56.25">
      <c r="A29" s="31">
        <v>22130000</v>
      </c>
      <c r="B29" s="39" t="s">
        <v>98</v>
      </c>
      <c r="C29" s="14"/>
      <c r="D29" s="14"/>
      <c r="E29" s="14">
        <v>21</v>
      </c>
      <c r="F29" s="37"/>
      <c r="G29" s="40"/>
      <c r="H29" s="27"/>
      <c r="I29" s="27"/>
    </row>
    <row r="30" spans="1:9" s="28" customFormat="1" ht="18.75">
      <c r="A30" s="31">
        <v>24060300</v>
      </c>
      <c r="B30" s="39" t="s">
        <v>10</v>
      </c>
      <c r="C30" s="14">
        <v>35000</v>
      </c>
      <c r="D30" s="14">
        <v>35000</v>
      </c>
      <c r="E30" s="14">
        <v>67442</v>
      </c>
      <c r="F30" s="37">
        <f>E30*100/C30</f>
        <v>192.69142857142856</v>
      </c>
      <c r="G30" s="40">
        <f>E30/D30*100</f>
        <v>192.6914285714286</v>
      </c>
      <c r="H30" s="27"/>
      <c r="I30" s="27"/>
    </row>
    <row r="31" spans="1:9" s="28" customFormat="1" ht="189" customHeight="1" thickBot="1">
      <c r="A31" s="46">
        <v>24062200</v>
      </c>
      <c r="B31" s="47" t="s">
        <v>116</v>
      </c>
      <c r="C31" s="48"/>
      <c r="D31" s="48"/>
      <c r="E31" s="48">
        <v>6087</v>
      </c>
      <c r="F31" s="49"/>
      <c r="G31" s="50"/>
      <c r="H31" s="27"/>
      <c r="I31" s="27"/>
    </row>
    <row r="32" spans="1:9" s="28" customFormat="1" ht="1.5" customHeight="1" thickBot="1">
      <c r="A32" s="51" t="s">
        <v>3</v>
      </c>
      <c r="B32" s="30" t="s">
        <v>8</v>
      </c>
      <c r="C32" s="15">
        <f>SUM(C19:C30)</f>
        <v>741951</v>
      </c>
      <c r="D32" s="15">
        <f>SUM(D19:D30)</f>
        <v>811951</v>
      </c>
      <c r="E32" s="15">
        <f>SUM(E18:E31)</f>
        <v>724324</v>
      </c>
      <c r="F32" s="52">
        <f aca="true" t="shared" si="2" ref="F32:F51">E32*100/C32</f>
        <v>97.62423664096416</v>
      </c>
      <c r="G32" s="53">
        <f aca="true" t="shared" si="3" ref="G32:G51">E32/D32*100</f>
        <v>89.20784628629067</v>
      </c>
      <c r="H32" s="27"/>
      <c r="I32" s="27"/>
    </row>
    <row r="33" spans="1:9" s="28" customFormat="1" ht="19.5" thickBot="1">
      <c r="A33" s="51" t="s">
        <v>3</v>
      </c>
      <c r="B33" s="30" t="s">
        <v>12</v>
      </c>
      <c r="C33" s="15">
        <f>C7+C17</f>
        <v>150400323</v>
      </c>
      <c r="D33" s="15">
        <f>D7+D17</f>
        <v>156690315</v>
      </c>
      <c r="E33" s="15">
        <f>E7+E17</f>
        <v>90574851</v>
      </c>
      <c r="F33" s="52">
        <f t="shared" si="2"/>
        <v>60.222510958304255</v>
      </c>
      <c r="G33" s="53">
        <f t="shared" si="3"/>
        <v>57.80500919919652</v>
      </c>
      <c r="H33" s="27"/>
      <c r="I33" s="27"/>
    </row>
    <row r="34" spans="1:9" s="28" customFormat="1" ht="18.75">
      <c r="A34" s="54"/>
      <c r="B34" s="55" t="s">
        <v>13</v>
      </c>
      <c r="C34" s="16">
        <f>C35+C36</f>
        <v>49056100</v>
      </c>
      <c r="D34" s="16">
        <f>D35+D36</f>
        <v>40954810</v>
      </c>
      <c r="E34" s="16">
        <f>E35+E36</f>
        <v>21865356</v>
      </c>
      <c r="F34" s="16">
        <f>F35</f>
        <v>34.40907449753279</v>
      </c>
      <c r="G34" s="82">
        <f>G35</f>
        <v>49.99781405475356</v>
      </c>
      <c r="H34" s="27"/>
      <c r="I34" s="27"/>
    </row>
    <row r="35" spans="1:9" s="28" customFormat="1" ht="18.75">
      <c r="A35" s="31">
        <v>41020100</v>
      </c>
      <c r="B35" s="39" t="s">
        <v>99</v>
      </c>
      <c r="C35" s="14">
        <v>16618000</v>
      </c>
      <c r="D35" s="14">
        <v>11436700</v>
      </c>
      <c r="E35" s="14">
        <v>5718100</v>
      </c>
      <c r="F35" s="37">
        <f t="shared" si="2"/>
        <v>34.40907449753279</v>
      </c>
      <c r="G35" s="40">
        <f t="shared" si="3"/>
        <v>49.99781405475356</v>
      </c>
      <c r="H35" s="27"/>
      <c r="I35" s="27"/>
    </row>
    <row r="36" spans="1:9" s="28" customFormat="1" ht="18.75">
      <c r="A36" s="31">
        <v>41020200</v>
      </c>
      <c r="B36" s="39" t="s">
        <v>114</v>
      </c>
      <c r="C36" s="14">
        <v>32438100</v>
      </c>
      <c r="D36" s="14">
        <v>29518110</v>
      </c>
      <c r="E36" s="14">
        <v>16147256</v>
      </c>
      <c r="F36" s="37">
        <f t="shared" si="2"/>
        <v>49.77867384341253</v>
      </c>
      <c r="G36" s="60">
        <f t="shared" si="3"/>
        <v>54.70287901224028</v>
      </c>
      <c r="H36" s="27"/>
      <c r="I36" s="27"/>
    </row>
    <row r="37" spans="1:9" s="28" customFormat="1" ht="18.75">
      <c r="A37" s="31"/>
      <c r="B37" s="44" t="s">
        <v>14</v>
      </c>
      <c r="C37" s="16">
        <f>C33+C34</f>
        <v>199456423</v>
      </c>
      <c r="D37" s="16">
        <f>D33+D34</f>
        <v>197645125</v>
      </c>
      <c r="E37" s="16">
        <f>E33+E34</f>
        <v>112440207</v>
      </c>
      <c r="F37" s="16">
        <f>F33+F34</f>
        <v>94.63158545583704</v>
      </c>
      <c r="G37" s="82">
        <f>G33+G34</f>
        <v>107.80282325395008</v>
      </c>
      <c r="H37" s="27"/>
      <c r="I37" s="27"/>
    </row>
    <row r="38" spans="1:9" s="28" customFormat="1" ht="25.5" customHeight="1">
      <c r="A38" s="41"/>
      <c r="B38" s="42" t="s">
        <v>15</v>
      </c>
      <c r="C38" s="43">
        <f>C40+C41++C42+C43+C48+C49+C50+C45+C39+C46</f>
        <v>444395570</v>
      </c>
      <c r="D38" s="43">
        <f>D39+D40+D41+D43+D44+D45+D46+D47+D48+D49+D50</f>
        <v>452069860</v>
      </c>
      <c r="E38" s="43">
        <f>E39+E40+E41+E43+E44+E45+E46+E47+E48+E49+E50</f>
        <v>220404140</v>
      </c>
      <c r="F38" s="56">
        <f t="shared" si="2"/>
        <v>49.59638549052143</v>
      </c>
      <c r="G38" s="60">
        <f t="shared" si="3"/>
        <v>48.754442510279276</v>
      </c>
      <c r="H38" s="27"/>
      <c r="I38" s="27"/>
    </row>
    <row r="39" spans="1:9" s="28" customFormat="1" ht="55.5" customHeight="1">
      <c r="A39" s="31">
        <v>41030300</v>
      </c>
      <c r="B39" s="39" t="s">
        <v>88</v>
      </c>
      <c r="C39" s="14"/>
      <c r="D39" s="14">
        <v>109500</v>
      </c>
      <c r="E39" s="14">
        <v>101000</v>
      </c>
      <c r="F39" s="57"/>
      <c r="G39" s="50">
        <f>E39/D39*100</f>
        <v>92.23744292237443</v>
      </c>
      <c r="H39" s="27"/>
      <c r="I39" s="27"/>
    </row>
    <row r="40" spans="1:9" s="28" customFormat="1" ht="112.5">
      <c r="A40" s="31">
        <v>41030600</v>
      </c>
      <c r="B40" s="39" t="s">
        <v>100</v>
      </c>
      <c r="C40" s="14">
        <v>110185000</v>
      </c>
      <c r="D40" s="14">
        <v>110185000</v>
      </c>
      <c r="E40" s="14">
        <v>53391848</v>
      </c>
      <c r="F40" s="45">
        <f t="shared" si="2"/>
        <v>48.45654853201434</v>
      </c>
      <c r="G40" s="40">
        <f t="shared" si="3"/>
        <v>48.45654853201434</v>
      </c>
      <c r="H40" s="27"/>
      <c r="I40" s="27"/>
    </row>
    <row r="41" spans="1:9" s="28" customFormat="1" ht="106.5" customHeight="1">
      <c r="A41" s="31">
        <v>41030800</v>
      </c>
      <c r="B41" s="39" t="s">
        <v>16</v>
      </c>
      <c r="C41" s="14">
        <v>144288300</v>
      </c>
      <c r="D41" s="14">
        <v>144288300</v>
      </c>
      <c r="E41" s="14">
        <v>57272172</v>
      </c>
      <c r="F41" s="37">
        <f t="shared" si="2"/>
        <v>39.69287322672732</v>
      </c>
      <c r="G41" s="40">
        <f t="shared" si="3"/>
        <v>39.69287322672732</v>
      </c>
      <c r="H41" s="27"/>
      <c r="I41" s="27"/>
    </row>
    <row r="42" spans="1:9" s="28" customFormat="1" ht="75" hidden="1">
      <c r="A42" s="31">
        <v>41030900</v>
      </c>
      <c r="B42" s="39" t="s">
        <v>17</v>
      </c>
      <c r="C42" s="14"/>
      <c r="D42" s="14"/>
      <c r="E42" s="14"/>
      <c r="F42" s="37"/>
      <c r="G42" s="40"/>
      <c r="H42" s="27"/>
      <c r="I42" s="27"/>
    </row>
    <row r="43" spans="1:9" s="28" customFormat="1" ht="75">
      <c r="A43" s="31">
        <v>41031000</v>
      </c>
      <c r="B43" s="39" t="s">
        <v>18</v>
      </c>
      <c r="C43" s="14">
        <v>6155500</v>
      </c>
      <c r="D43" s="14">
        <v>6155500</v>
      </c>
      <c r="E43" s="14">
        <v>2380201</v>
      </c>
      <c r="F43" s="37">
        <f t="shared" si="2"/>
        <v>38.66787425879295</v>
      </c>
      <c r="G43" s="40">
        <f t="shared" si="3"/>
        <v>38.66787425879295</v>
      </c>
      <c r="H43" s="27"/>
      <c r="I43" s="27"/>
    </row>
    <row r="44" spans="1:9" s="28" customFormat="1" ht="63" customHeight="1">
      <c r="A44" s="31">
        <v>41033600</v>
      </c>
      <c r="B44" s="39" t="s">
        <v>270</v>
      </c>
      <c r="C44" s="14"/>
      <c r="D44" s="14">
        <v>1088723</v>
      </c>
      <c r="E44" s="14">
        <v>362907</v>
      </c>
      <c r="F44" s="37"/>
      <c r="G44" s="40">
        <f t="shared" si="3"/>
        <v>33.33327209951476</v>
      </c>
      <c r="H44" s="27"/>
      <c r="I44" s="27"/>
    </row>
    <row r="45" spans="1:9" s="28" customFormat="1" ht="37.5">
      <c r="A45" s="58">
        <v>41033900</v>
      </c>
      <c r="B45" s="39" t="s">
        <v>102</v>
      </c>
      <c r="C45" s="14">
        <v>88578200</v>
      </c>
      <c r="D45" s="14">
        <v>81434470</v>
      </c>
      <c r="E45" s="14">
        <v>52352370</v>
      </c>
      <c r="F45" s="37">
        <f t="shared" si="2"/>
        <v>59.10299599675767</v>
      </c>
      <c r="G45" s="40">
        <f t="shared" si="3"/>
        <v>64.28772729778926</v>
      </c>
      <c r="H45" s="27"/>
      <c r="I45" s="27"/>
    </row>
    <row r="46" spans="1:9" s="28" customFormat="1" ht="37.5">
      <c r="A46" s="58">
        <v>41034200</v>
      </c>
      <c r="B46" s="39" t="s">
        <v>103</v>
      </c>
      <c r="C46" s="14">
        <v>61197000</v>
      </c>
      <c r="D46" s="14">
        <v>61031007</v>
      </c>
      <c r="E46" s="14">
        <v>30320880</v>
      </c>
      <c r="F46" s="37">
        <f t="shared" si="2"/>
        <v>49.54635031128977</v>
      </c>
      <c r="G46" s="40">
        <f>E46/D46*100</f>
        <v>49.68110717884763</v>
      </c>
      <c r="H46" s="27"/>
      <c r="I46" s="27"/>
    </row>
    <row r="47" spans="1:9" s="28" customFormat="1" ht="56.25">
      <c r="A47" s="58">
        <v>41034500</v>
      </c>
      <c r="B47" s="39" t="s">
        <v>271</v>
      </c>
      <c r="C47" s="14"/>
      <c r="D47" s="14">
        <v>10000000</v>
      </c>
      <c r="E47" s="14">
        <v>3352000</v>
      </c>
      <c r="F47" s="37"/>
      <c r="G47" s="40">
        <f>E47/D47*100</f>
        <v>33.52</v>
      </c>
      <c r="H47" s="27"/>
      <c r="I47" s="27"/>
    </row>
    <row r="48" spans="1:9" s="28" customFormat="1" ht="18.75">
      <c r="A48" s="31">
        <v>41035000</v>
      </c>
      <c r="B48" s="39" t="s">
        <v>2</v>
      </c>
      <c r="C48" s="14">
        <v>32563070</v>
      </c>
      <c r="D48" s="14">
        <v>36072860</v>
      </c>
      <c r="E48" s="14">
        <v>20147443</v>
      </c>
      <c r="F48" s="37">
        <f t="shared" si="2"/>
        <v>61.87206243145993</v>
      </c>
      <c r="G48" s="40">
        <f t="shared" si="3"/>
        <v>55.85208103820989</v>
      </c>
      <c r="H48" s="27"/>
      <c r="I48" s="27"/>
    </row>
    <row r="49" spans="1:9" s="28" customFormat="1" ht="131.25">
      <c r="A49" s="31">
        <v>41035800</v>
      </c>
      <c r="B49" s="59" t="s">
        <v>19</v>
      </c>
      <c r="C49" s="14">
        <v>1428500</v>
      </c>
      <c r="D49" s="14">
        <v>1428500</v>
      </c>
      <c r="E49" s="14">
        <v>450271</v>
      </c>
      <c r="F49" s="45">
        <f t="shared" si="2"/>
        <v>31.520546027301364</v>
      </c>
      <c r="G49" s="40">
        <f t="shared" si="3"/>
        <v>31.520546027301364</v>
      </c>
      <c r="H49" s="27"/>
      <c r="I49" s="27"/>
    </row>
    <row r="50" spans="1:9" s="28" customFormat="1" ht="56.25">
      <c r="A50" s="31">
        <v>41037000</v>
      </c>
      <c r="B50" s="39" t="s">
        <v>105</v>
      </c>
      <c r="C50" s="14"/>
      <c r="D50" s="14">
        <v>276000</v>
      </c>
      <c r="E50" s="14">
        <v>273048</v>
      </c>
      <c r="F50" s="45"/>
      <c r="G50" s="40">
        <f t="shared" si="3"/>
        <v>98.9304347826087</v>
      </c>
      <c r="H50" s="27"/>
      <c r="I50" s="27"/>
    </row>
    <row r="51" spans="1:9" s="28" customFormat="1" ht="30" customHeight="1">
      <c r="A51" s="54"/>
      <c r="B51" s="44" t="s">
        <v>20</v>
      </c>
      <c r="C51" s="16">
        <f>C37+C38</f>
        <v>643851993</v>
      </c>
      <c r="D51" s="16">
        <f>D37+D38</f>
        <v>649714985</v>
      </c>
      <c r="E51" s="16">
        <f>E37+E38</f>
        <v>332844347</v>
      </c>
      <c r="F51" s="56">
        <f t="shared" si="2"/>
        <v>51.69578577354812</v>
      </c>
      <c r="G51" s="60">
        <f t="shared" si="3"/>
        <v>51.22928586909536</v>
      </c>
      <c r="H51" s="27"/>
      <c r="I51" s="27"/>
    </row>
    <row r="52" spans="1:9" s="28" customFormat="1" ht="19.5" thickBot="1">
      <c r="A52" s="91" t="s">
        <v>39</v>
      </c>
      <c r="B52" s="92"/>
      <c r="C52" s="92"/>
      <c r="D52" s="92"/>
      <c r="E52" s="92"/>
      <c r="F52" s="92"/>
      <c r="G52" s="93"/>
      <c r="H52" s="27"/>
      <c r="I52" s="27"/>
    </row>
    <row r="53" spans="1:9" s="28" customFormat="1" ht="18.75">
      <c r="A53" s="74" t="s">
        <v>240</v>
      </c>
      <c r="B53" s="6" t="s">
        <v>40</v>
      </c>
      <c r="C53" s="16">
        <f>C54</f>
        <v>25993628</v>
      </c>
      <c r="D53" s="16">
        <f>D54</f>
        <v>30053673</v>
      </c>
      <c r="E53" s="16">
        <f>E54</f>
        <v>11989517</v>
      </c>
      <c r="F53" s="19">
        <f aca="true" t="shared" si="4" ref="F53:F59">E53*100/C53</f>
        <v>46.124831054749265</v>
      </c>
      <c r="G53" s="20">
        <f aca="true" t="shared" si="5" ref="G53:G59">E53*100/D53</f>
        <v>39.89368287862851</v>
      </c>
      <c r="H53" s="27"/>
      <c r="I53" s="27"/>
    </row>
    <row r="54" spans="1:7" s="4" customFormat="1" ht="78" customHeight="1">
      <c r="A54" s="12" t="s">
        <v>117</v>
      </c>
      <c r="B54" s="7" t="s">
        <v>118</v>
      </c>
      <c r="C54" s="77">
        <v>25993628</v>
      </c>
      <c r="D54" s="77">
        <v>30053673</v>
      </c>
      <c r="E54" s="77">
        <v>11989517</v>
      </c>
      <c r="F54" s="21">
        <f t="shared" si="4"/>
        <v>46.124831054749265</v>
      </c>
      <c r="G54" s="22">
        <f t="shared" si="5"/>
        <v>39.89368287862851</v>
      </c>
    </row>
    <row r="55" spans="1:7" s="4" customFormat="1" ht="37.5" hidden="1">
      <c r="A55" s="11" t="s">
        <v>41</v>
      </c>
      <c r="B55" s="6" t="s">
        <v>42</v>
      </c>
      <c r="C55" s="16">
        <f>C56</f>
        <v>0</v>
      </c>
      <c r="D55" s="16">
        <f>D56</f>
        <v>0</v>
      </c>
      <c r="E55" s="16">
        <f>E56</f>
        <v>0</v>
      </c>
      <c r="F55" s="19" t="e">
        <f t="shared" si="4"/>
        <v>#DIV/0!</v>
      </c>
      <c r="G55" s="20" t="e">
        <f t="shared" si="5"/>
        <v>#DIV/0!</v>
      </c>
    </row>
    <row r="56" spans="1:7" s="4" customFormat="1" ht="18.75" hidden="1">
      <c r="A56" s="12">
        <v>60702</v>
      </c>
      <c r="B56" s="7" t="s">
        <v>71</v>
      </c>
      <c r="C56" s="14">
        <v>0</v>
      </c>
      <c r="D56" s="14">
        <v>0</v>
      </c>
      <c r="E56" s="14">
        <v>0</v>
      </c>
      <c r="F56" s="21" t="e">
        <f t="shared" si="4"/>
        <v>#DIV/0!</v>
      </c>
      <c r="G56" s="22" t="e">
        <f t="shared" si="5"/>
        <v>#DIV/0!</v>
      </c>
    </row>
    <row r="57" spans="1:7" s="4" customFormat="1" ht="18.75">
      <c r="A57" s="11">
        <v>1000</v>
      </c>
      <c r="B57" s="6" t="s">
        <v>43</v>
      </c>
      <c r="C57" s="16">
        <f>SUM(C58:C68)</f>
        <v>178631026</v>
      </c>
      <c r="D57" s="16">
        <f>SUM(D58:D68)</f>
        <v>170804293</v>
      </c>
      <c r="E57" s="16">
        <f>SUM(E58:E68)</f>
        <v>93260088</v>
      </c>
      <c r="F57" s="19">
        <f>E57*100/C57</f>
        <v>52.20822501461756</v>
      </c>
      <c r="G57" s="20">
        <f t="shared" si="5"/>
        <v>54.60055269219726</v>
      </c>
    </row>
    <row r="58" spans="1:7" s="4" customFormat="1" ht="18.75">
      <c r="A58" s="12" t="s">
        <v>119</v>
      </c>
      <c r="B58" s="7" t="s">
        <v>120</v>
      </c>
      <c r="C58" s="77">
        <v>23501094</v>
      </c>
      <c r="D58" s="77">
        <v>24840573</v>
      </c>
      <c r="E58" s="77">
        <v>11955575</v>
      </c>
      <c r="F58" s="21">
        <f t="shared" si="4"/>
        <v>50.87241896058116</v>
      </c>
      <c r="G58" s="22">
        <f t="shared" si="5"/>
        <v>48.12922391121976</v>
      </c>
    </row>
    <row r="59" spans="1:7" s="4" customFormat="1" ht="75">
      <c r="A59" s="12" t="s">
        <v>121</v>
      </c>
      <c r="B59" s="7" t="s">
        <v>122</v>
      </c>
      <c r="C59" s="77">
        <v>143634851</v>
      </c>
      <c r="D59" s="77">
        <v>134424745</v>
      </c>
      <c r="E59" s="77">
        <v>75886815</v>
      </c>
      <c r="F59" s="21">
        <f t="shared" si="4"/>
        <v>52.83314910808102</v>
      </c>
      <c r="G59" s="22">
        <f t="shared" si="5"/>
        <v>56.4530101954071</v>
      </c>
    </row>
    <row r="60" spans="1:8" s="4" customFormat="1" ht="75">
      <c r="A60" s="12" t="s">
        <v>123</v>
      </c>
      <c r="B60" s="7" t="s">
        <v>124</v>
      </c>
      <c r="C60" s="77">
        <v>3600842</v>
      </c>
      <c r="D60" s="77">
        <v>3600842</v>
      </c>
      <c r="E60" s="77">
        <v>1415492</v>
      </c>
      <c r="F60" s="21">
        <f aca="true" t="shared" si="6" ref="F60:F67">E60*100/C60</f>
        <v>39.31002804344095</v>
      </c>
      <c r="G60" s="22">
        <f aca="true" t="shared" si="7" ref="G60:G67">E60*100/D60</f>
        <v>39.31002804344095</v>
      </c>
      <c r="H60" s="72"/>
    </row>
    <row r="61" spans="1:8" s="4" customFormat="1" ht="37.5">
      <c r="A61" s="12" t="s">
        <v>125</v>
      </c>
      <c r="B61" s="7" t="s">
        <v>126</v>
      </c>
      <c r="C61" s="77">
        <v>2113788</v>
      </c>
      <c r="D61" s="77">
        <v>2116788</v>
      </c>
      <c r="E61" s="77">
        <v>1200373</v>
      </c>
      <c r="F61" s="21">
        <f t="shared" si="6"/>
        <v>56.787766795913306</v>
      </c>
      <c r="G61" s="22">
        <f t="shared" si="7"/>
        <v>56.707284810760456</v>
      </c>
      <c r="H61" s="72"/>
    </row>
    <row r="62" spans="1:8" s="4" customFormat="1" ht="37.5">
      <c r="A62" s="12" t="s">
        <v>127</v>
      </c>
      <c r="B62" s="7" t="s">
        <v>128</v>
      </c>
      <c r="C62" s="77">
        <v>59730</v>
      </c>
      <c r="D62" s="77">
        <v>59730</v>
      </c>
      <c r="E62" s="77">
        <v>26880</v>
      </c>
      <c r="F62" s="21">
        <f t="shared" si="6"/>
        <v>45.00251130085384</v>
      </c>
      <c r="G62" s="22">
        <f t="shared" si="7"/>
        <v>45.00251130085384</v>
      </c>
      <c r="H62" s="72"/>
    </row>
    <row r="63" spans="1:8" s="4" customFormat="1" ht="37.5">
      <c r="A63" s="12" t="s">
        <v>129</v>
      </c>
      <c r="B63" s="7" t="s">
        <v>130</v>
      </c>
      <c r="C63" s="77">
        <v>1228848</v>
      </c>
      <c r="D63" s="77">
        <v>1228848</v>
      </c>
      <c r="E63" s="77">
        <v>642517</v>
      </c>
      <c r="F63" s="21">
        <f t="shared" si="6"/>
        <v>52.28612489095478</v>
      </c>
      <c r="G63" s="22">
        <f t="shared" si="7"/>
        <v>52.28612489095478</v>
      </c>
      <c r="H63" s="72"/>
    </row>
    <row r="64" spans="1:8" s="4" customFormat="1" ht="18.75">
      <c r="A64" s="12" t="s">
        <v>131</v>
      </c>
      <c r="B64" s="7" t="s">
        <v>132</v>
      </c>
      <c r="C64" s="77">
        <v>1766586</v>
      </c>
      <c r="D64" s="77">
        <v>1766586</v>
      </c>
      <c r="E64" s="77">
        <v>747893</v>
      </c>
      <c r="F64" s="21">
        <f t="shared" si="6"/>
        <v>42.335499092600074</v>
      </c>
      <c r="G64" s="22">
        <f t="shared" si="7"/>
        <v>42.335499092600074</v>
      </c>
      <c r="H64" s="72"/>
    </row>
    <row r="65" spans="1:8" s="4" customFormat="1" ht="37.5">
      <c r="A65" s="12" t="s">
        <v>133</v>
      </c>
      <c r="B65" s="7" t="s">
        <v>134</v>
      </c>
      <c r="C65" s="77">
        <v>714417</v>
      </c>
      <c r="D65" s="77">
        <v>714417</v>
      </c>
      <c r="E65" s="77">
        <v>335712</v>
      </c>
      <c r="F65" s="21">
        <f t="shared" si="6"/>
        <v>46.99104304628809</v>
      </c>
      <c r="G65" s="22">
        <f t="shared" si="7"/>
        <v>46.99104304628809</v>
      </c>
      <c r="H65" s="72"/>
    </row>
    <row r="66" spans="1:8" s="4" customFormat="1" ht="18.75">
      <c r="A66" s="12" t="s">
        <v>135</v>
      </c>
      <c r="B66" s="7" t="s">
        <v>136</v>
      </c>
      <c r="C66" s="77">
        <v>918357</v>
      </c>
      <c r="D66" s="77">
        <v>918357</v>
      </c>
      <c r="E66" s="77">
        <v>439646</v>
      </c>
      <c r="F66" s="21">
        <f t="shared" si="6"/>
        <v>47.873103814747424</v>
      </c>
      <c r="G66" s="22">
        <f t="shared" si="7"/>
        <v>47.873103814747424</v>
      </c>
      <c r="H66" s="72"/>
    </row>
    <row r="67" spans="1:8" s="4" customFormat="1" ht="18.75">
      <c r="A67" s="12" t="s">
        <v>137</v>
      </c>
      <c r="B67" s="7" t="s">
        <v>72</v>
      </c>
      <c r="C67" s="77">
        <v>1072573</v>
      </c>
      <c r="D67" s="77">
        <v>1113467</v>
      </c>
      <c r="E67" s="77">
        <v>609185</v>
      </c>
      <c r="F67" s="21">
        <f t="shared" si="6"/>
        <v>56.79660032463991</v>
      </c>
      <c r="G67" s="22">
        <f t="shared" si="7"/>
        <v>54.71064701513381</v>
      </c>
      <c r="H67" s="72"/>
    </row>
    <row r="68" spans="1:8" s="4" customFormat="1" ht="37.5">
      <c r="A68" s="12" t="s">
        <v>138</v>
      </c>
      <c r="B68" s="7" t="s">
        <v>139</v>
      </c>
      <c r="C68" s="77">
        <v>19940</v>
      </c>
      <c r="D68" s="77">
        <v>19940</v>
      </c>
      <c r="E68" s="77">
        <v>0</v>
      </c>
      <c r="F68" s="21">
        <f aca="true" t="shared" si="8" ref="F68:F75">E68*100/C68</f>
        <v>0</v>
      </c>
      <c r="G68" s="22">
        <f aca="true" t="shared" si="9" ref="G68:G75">E68*100/D68</f>
        <v>0</v>
      </c>
      <c r="H68" s="72"/>
    </row>
    <row r="69" spans="1:8" s="4" customFormat="1" ht="18.75">
      <c r="A69" s="11">
        <v>2000</v>
      </c>
      <c r="B69" s="6" t="s">
        <v>44</v>
      </c>
      <c r="C69" s="16">
        <f>C71+C72+C73</f>
        <v>68400691</v>
      </c>
      <c r="D69" s="16">
        <f>D71+D72+D73</f>
        <v>70641277.8</v>
      </c>
      <c r="E69" s="16">
        <f>E71+E72+E73</f>
        <v>32167309</v>
      </c>
      <c r="F69" s="19">
        <f t="shared" si="8"/>
        <v>47.02775444183744</v>
      </c>
      <c r="G69" s="20">
        <f t="shared" si="9"/>
        <v>45.53613694683196</v>
      </c>
      <c r="H69" s="72"/>
    </row>
    <row r="70" spans="1:8" s="4" customFormat="1" ht="18.75" hidden="1">
      <c r="A70" s="12">
        <v>80101</v>
      </c>
      <c r="B70" s="7" t="s">
        <v>101</v>
      </c>
      <c r="C70" s="14">
        <v>31213400</v>
      </c>
      <c r="D70" s="14">
        <v>31157401</v>
      </c>
      <c r="E70" s="14">
        <v>7279856</v>
      </c>
      <c r="F70" s="21">
        <f t="shared" si="8"/>
        <v>23.322854927691314</v>
      </c>
      <c r="G70" s="22">
        <f t="shared" si="9"/>
        <v>23.364772947525374</v>
      </c>
      <c r="H70" s="26"/>
    </row>
    <row r="71" spans="1:8" s="4" customFormat="1" ht="37.5">
      <c r="A71" s="12" t="s">
        <v>140</v>
      </c>
      <c r="B71" s="7" t="s">
        <v>141</v>
      </c>
      <c r="C71" s="77">
        <v>42210835</v>
      </c>
      <c r="D71" s="77">
        <v>42399806</v>
      </c>
      <c r="E71" s="77">
        <v>19988010</v>
      </c>
      <c r="F71" s="21">
        <f t="shared" si="8"/>
        <v>47.35279460830377</v>
      </c>
      <c r="G71" s="22">
        <f t="shared" si="9"/>
        <v>47.141748714604965</v>
      </c>
      <c r="H71" s="72"/>
    </row>
    <row r="72" spans="1:8" s="4" customFormat="1" ht="18.75">
      <c r="A72" s="12" t="s">
        <v>142</v>
      </c>
      <c r="B72" s="7" t="s">
        <v>143</v>
      </c>
      <c r="C72" s="77">
        <v>25501996</v>
      </c>
      <c r="D72" s="77">
        <v>25976096</v>
      </c>
      <c r="E72" s="77">
        <v>11524902</v>
      </c>
      <c r="F72" s="21">
        <f t="shared" si="8"/>
        <v>45.19215672373252</v>
      </c>
      <c r="G72" s="22">
        <f t="shared" si="9"/>
        <v>44.36733680072633</v>
      </c>
      <c r="H72" s="72"/>
    </row>
    <row r="73" spans="1:8" s="4" customFormat="1" ht="18.75">
      <c r="A73" s="12" t="s">
        <v>144</v>
      </c>
      <c r="B73" s="7" t="s">
        <v>145</v>
      </c>
      <c r="C73" s="77">
        <v>687860</v>
      </c>
      <c r="D73" s="77">
        <v>2265375.8</v>
      </c>
      <c r="E73" s="77">
        <v>654397</v>
      </c>
      <c r="F73" s="21">
        <f t="shared" si="8"/>
        <v>95.13520193062541</v>
      </c>
      <c r="G73" s="22">
        <f t="shared" si="9"/>
        <v>28.886906975875704</v>
      </c>
      <c r="H73" s="72"/>
    </row>
    <row r="74" spans="1:8" s="4" customFormat="1" ht="18.75">
      <c r="A74" s="11">
        <v>3000</v>
      </c>
      <c r="B74" s="6" t="s">
        <v>45</v>
      </c>
      <c r="C74" s="16">
        <f>SUM(C75:C111)</f>
        <v>271303018</v>
      </c>
      <c r="D74" s="16">
        <f>SUM(D75:D111)</f>
        <v>273786919</v>
      </c>
      <c r="E74" s="16">
        <f>SUM(E75:E111)</f>
        <v>119034827</v>
      </c>
      <c r="F74" s="19">
        <f t="shared" si="8"/>
        <v>43.87523142112632</v>
      </c>
      <c r="G74" s="20">
        <f t="shared" si="9"/>
        <v>43.47717832348302</v>
      </c>
      <c r="H74" s="72"/>
    </row>
    <row r="75" spans="1:8" s="4" customFormat="1" ht="112.5">
      <c r="A75" s="12" t="s">
        <v>146</v>
      </c>
      <c r="B75" s="7" t="s">
        <v>147</v>
      </c>
      <c r="C75" s="77">
        <v>15134000</v>
      </c>
      <c r="D75" s="77">
        <v>15134000</v>
      </c>
      <c r="E75" s="77">
        <v>3208724</v>
      </c>
      <c r="F75" s="21">
        <f t="shared" si="8"/>
        <v>21.20208801374389</v>
      </c>
      <c r="G75" s="22">
        <f t="shared" si="9"/>
        <v>21.20208801374389</v>
      </c>
      <c r="H75" s="72"/>
    </row>
    <row r="76" spans="1:8" s="4" customFormat="1" ht="93.75">
      <c r="A76" s="12" t="s">
        <v>148</v>
      </c>
      <c r="B76" s="7" t="s">
        <v>267</v>
      </c>
      <c r="C76" s="77">
        <v>1375000</v>
      </c>
      <c r="D76" s="77">
        <v>1375000</v>
      </c>
      <c r="E76" s="77">
        <v>361701</v>
      </c>
      <c r="F76" s="21">
        <f aca="true" t="shared" si="10" ref="F76:F111">E76*100/C76</f>
        <v>26.30552727272727</v>
      </c>
      <c r="G76" s="22">
        <f aca="true" t="shared" si="11" ref="G76:G111">E76*100/D76</f>
        <v>26.30552727272727</v>
      </c>
      <c r="H76" s="72"/>
    </row>
    <row r="77" spans="1:8" s="4" customFormat="1" ht="93.75">
      <c r="A77" s="12" t="s">
        <v>149</v>
      </c>
      <c r="B77" s="7" t="s">
        <v>150</v>
      </c>
      <c r="C77" s="77">
        <v>800000</v>
      </c>
      <c r="D77" s="77">
        <v>800000</v>
      </c>
      <c r="E77" s="77">
        <v>216665</v>
      </c>
      <c r="F77" s="21">
        <f t="shared" si="10"/>
        <v>27.083125</v>
      </c>
      <c r="G77" s="22">
        <f t="shared" si="11"/>
        <v>27.083125</v>
      </c>
      <c r="H77" s="72"/>
    </row>
    <row r="78" spans="1:8" s="4" customFormat="1" ht="112.5">
      <c r="A78" s="12" t="s">
        <v>151</v>
      </c>
      <c r="B78" s="7" t="s">
        <v>152</v>
      </c>
      <c r="C78" s="77">
        <v>3000000</v>
      </c>
      <c r="D78" s="77">
        <v>3000000</v>
      </c>
      <c r="E78" s="77">
        <v>542490</v>
      </c>
      <c r="F78" s="21">
        <f t="shared" si="10"/>
        <v>18.083</v>
      </c>
      <c r="G78" s="22">
        <f t="shared" si="11"/>
        <v>18.083</v>
      </c>
      <c r="H78" s="72"/>
    </row>
    <row r="79" spans="1:8" s="4" customFormat="1" ht="93.75" customHeight="1">
      <c r="A79" s="12" t="s">
        <v>153</v>
      </c>
      <c r="B79" s="7" t="s">
        <v>154</v>
      </c>
      <c r="C79" s="77">
        <v>2000000</v>
      </c>
      <c r="D79" s="77">
        <v>2000000</v>
      </c>
      <c r="E79" s="77">
        <v>408235</v>
      </c>
      <c r="F79" s="21">
        <f t="shared" si="10"/>
        <v>20.41175</v>
      </c>
      <c r="G79" s="22">
        <f t="shared" si="11"/>
        <v>20.41175</v>
      </c>
      <c r="H79" s="72"/>
    </row>
    <row r="80" spans="1:8" s="4" customFormat="1" ht="37.5">
      <c r="A80" s="12" t="s">
        <v>155</v>
      </c>
      <c r="B80" s="7" t="s">
        <v>156</v>
      </c>
      <c r="C80" s="77">
        <v>121979300</v>
      </c>
      <c r="D80" s="77">
        <v>121979300</v>
      </c>
      <c r="E80" s="77">
        <v>52308085</v>
      </c>
      <c r="F80" s="21">
        <f t="shared" si="10"/>
        <v>42.882755516714724</v>
      </c>
      <c r="G80" s="22">
        <f t="shared" si="11"/>
        <v>42.882755516714724</v>
      </c>
      <c r="H80" s="72"/>
    </row>
    <row r="81" spans="1:8" s="4" customFormat="1" ht="93.75">
      <c r="A81" s="12" t="s">
        <v>157</v>
      </c>
      <c r="B81" s="7" t="s">
        <v>158</v>
      </c>
      <c r="C81" s="77">
        <v>459155</v>
      </c>
      <c r="D81" s="77">
        <v>459155</v>
      </c>
      <c r="E81" s="77">
        <v>1500</v>
      </c>
      <c r="F81" s="21">
        <f t="shared" si="10"/>
        <v>0.3266870664590389</v>
      </c>
      <c r="G81" s="22">
        <f t="shared" si="11"/>
        <v>0.3266870664590389</v>
      </c>
      <c r="H81" s="72"/>
    </row>
    <row r="82" spans="1:8" s="4" customFormat="1" ht="102" customHeight="1">
      <c r="A82" s="12" t="s">
        <v>159</v>
      </c>
      <c r="B82" s="7" t="s">
        <v>160</v>
      </c>
      <c r="C82" s="77">
        <v>27025</v>
      </c>
      <c r="D82" s="77">
        <v>27025</v>
      </c>
      <c r="E82" s="77">
        <v>0</v>
      </c>
      <c r="F82" s="21">
        <f t="shared" si="10"/>
        <v>0</v>
      </c>
      <c r="G82" s="22"/>
      <c r="H82" s="72"/>
    </row>
    <row r="83" spans="1:8" s="4" customFormat="1" ht="93.75">
      <c r="A83" s="12" t="s">
        <v>161</v>
      </c>
      <c r="B83" s="7" t="s">
        <v>162</v>
      </c>
      <c r="C83" s="77">
        <v>33000</v>
      </c>
      <c r="D83" s="77">
        <v>33000</v>
      </c>
      <c r="E83" s="77">
        <v>0</v>
      </c>
      <c r="F83" s="21">
        <f t="shared" si="10"/>
        <v>0</v>
      </c>
      <c r="G83" s="22">
        <f t="shared" si="11"/>
        <v>0</v>
      </c>
      <c r="H83" s="72"/>
    </row>
    <row r="84" spans="1:8" s="4" customFormat="1" ht="112.5">
      <c r="A84" s="12" t="s">
        <v>163</v>
      </c>
      <c r="B84" s="7" t="s">
        <v>152</v>
      </c>
      <c r="C84" s="77">
        <v>21620</v>
      </c>
      <c r="D84" s="77">
        <v>21620</v>
      </c>
      <c r="E84" s="77">
        <v>8520</v>
      </c>
      <c r="F84" s="21">
        <f t="shared" si="10"/>
        <v>39.40795559666975</v>
      </c>
      <c r="G84" s="22">
        <f t="shared" si="11"/>
        <v>39.40795559666975</v>
      </c>
      <c r="H84" s="72"/>
    </row>
    <row r="85" spans="1:8" s="4" customFormat="1" ht="37.5">
      <c r="A85" s="12" t="s">
        <v>164</v>
      </c>
      <c r="B85" s="7" t="s">
        <v>165</v>
      </c>
      <c r="C85" s="77">
        <v>75670</v>
      </c>
      <c r="D85" s="77">
        <v>75670</v>
      </c>
      <c r="E85" s="77">
        <v>38473</v>
      </c>
      <c r="F85" s="21">
        <f t="shared" si="10"/>
        <v>50.8431346636712</v>
      </c>
      <c r="G85" s="22">
        <f t="shared" si="11"/>
        <v>50.8431346636712</v>
      </c>
      <c r="H85" s="72"/>
    </row>
    <row r="86" spans="1:8" s="4" customFormat="1" ht="56.25">
      <c r="A86" s="12" t="s">
        <v>166</v>
      </c>
      <c r="B86" s="7" t="s">
        <v>167</v>
      </c>
      <c r="C86" s="77">
        <v>5539030</v>
      </c>
      <c r="D86" s="77">
        <v>5539030</v>
      </c>
      <c r="E86" s="77">
        <v>2331709</v>
      </c>
      <c r="F86" s="21">
        <f t="shared" si="10"/>
        <v>42.095980704202724</v>
      </c>
      <c r="G86" s="22">
        <f t="shared" si="11"/>
        <v>42.095980704202724</v>
      </c>
      <c r="H86" s="72"/>
    </row>
    <row r="87" spans="1:8" s="4" customFormat="1" ht="56.25">
      <c r="A87" s="12" t="s">
        <v>168</v>
      </c>
      <c r="B87" s="7" t="s">
        <v>54</v>
      </c>
      <c r="C87" s="77">
        <v>0</v>
      </c>
      <c r="D87" s="77">
        <v>706223</v>
      </c>
      <c r="E87" s="77">
        <v>631222</v>
      </c>
      <c r="F87" s="21"/>
      <c r="G87" s="22">
        <f t="shared" si="11"/>
        <v>89.37998337635563</v>
      </c>
      <c r="H87" s="72"/>
    </row>
    <row r="88" spans="1:8" s="4" customFormat="1" ht="18.75">
      <c r="A88" s="12" t="s">
        <v>169</v>
      </c>
      <c r="B88" s="7" t="s">
        <v>170</v>
      </c>
      <c r="C88" s="77">
        <v>817935</v>
      </c>
      <c r="D88" s="77">
        <v>817935</v>
      </c>
      <c r="E88" s="77">
        <v>353082</v>
      </c>
      <c r="F88" s="21">
        <f t="shared" si="10"/>
        <v>43.167488859139176</v>
      </c>
      <c r="G88" s="22">
        <f t="shared" si="11"/>
        <v>43.167488859139176</v>
      </c>
      <c r="H88" s="72"/>
    </row>
    <row r="89" spans="1:8" s="4" customFormat="1" ht="37.5">
      <c r="A89" s="12" t="s">
        <v>171</v>
      </c>
      <c r="B89" s="7" t="s">
        <v>172</v>
      </c>
      <c r="C89" s="77">
        <v>95542</v>
      </c>
      <c r="D89" s="77">
        <v>95542</v>
      </c>
      <c r="E89" s="77">
        <v>73176</v>
      </c>
      <c r="F89" s="21">
        <f t="shared" si="10"/>
        <v>76.59040003349313</v>
      </c>
      <c r="G89" s="22">
        <f t="shared" si="11"/>
        <v>76.59040003349313</v>
      </c>
      <c r="H89" s="72"/>
    </row>
    <row r="90" spans="1:8" s="4" customFormat="1" ht="18.75">
      <c r="A90" s="12" t="s">
        <v>173</v>
      </c>
      <c r="B90" s="7" t="s">
        <v>174</v>
      </c>
      <c r="C90" s="77">
        <v>53791761</v>
      </c>
      <c r="D90" s="77">
        <v>53791761</v>
      </c>
      <c r="E90" s="77">
        <v>24567465</v>
      </c>
      <c r="F90" s="21">
        <f t="shared" si="10"/>
        <v>45.67142726559928</v>
      </c>
      <c r="G90" s="22">
        <f t="shared" si="11"/>
        <v>45.67142726559928</v>
      </c>
      <c r="H90" s="72"/>
    </row>
    <row r="91" spans="1:8" s="4" customFormat="1" ht="37.5">
      <c r="A91" s="12" t="s">
        <v>175</v>
      </c>
      <c r="B91" s="7" t="s">
        <v>176</v>
      </c>
      <c r="C91" s="77">
        <v>2899335</v>
      </c>
      <c r="D91" s="77">
        <v>2899335</v>
      </c>
      <c r="E91" s="77">
        <v>1396788</v>
      </c>
      <c r="F91" s="21">
        <f t="shared" si="10"/>
        <v>48.17615073801406</v>
      </c>
      <c r="G91" s="22">
        <f t="shared" si="11"/>
        <v>48.17615073801406</v>
      </c>
      <c r="H91" s="72"/>
    </row>
    <row r="92" spans="1:8" s="4" customFormat="1" ht="18.75">
      <c r="A92" s="12" t="s">
        <v>177</v>
      </c>
      <c r="B92" s="7" t="s">
        <v>178</v>
      </c>
      <c r="C92" s="77">
        <v>9093352</v>
      </c>
      <c r="D92" s="77">
        <v>9093352</v>
      </c>
      <c r="E92" s="77">
        <v>5184314</v>
      </c>
      <c r="F92" s="21">
        <f t="shared" si="10"/>
        <v>57.01213369943229</v>
      </c>
      <c r="G92" s="22">
        <f t="shared" si="11"/>
        <v>57.01213369943229</v>
      </c>
      <c r="H92" s="72"/>
    </row>
    <row r="93" spans="1:8" s="4" customFormat="1" ht="18.75">
      <c r="A93" s="12" t="s">
        <v>179</v>
      </c>
      <c r="B93" s="7" t="s">
        <v>180</v>
      </c>
      <c r="C93" s="77">
        <v>587446</v>
      </c>
      <c r="D93" s="77">
        <v>587446</v>
      </c>
      <c r="E93" s="77">
        <v>213166</v>
      </c>
      <c r="F93" s="21">
        <f t="shared" si="10"/>
        <v>36.28690977553681</v>
      </c>
      <c r="G93" s="22">
        <f t="shared" si="11"/>
        <v>36.28690977553681</v>
      </c>
      <c r="H93" s="72"/>
    </row>
    <row r="94" spans="1:8" s="4" customFormat="1" ht="18.75">
      <c r="A94" s="12" t="s">
        <v>181</v>
      </c>
      <c r="B94" s="7" t="s">
        <v>182</v>
      </c>
      <c r="C94" s="77">
        <v>149640</v>
      </c>
      <c r="D94" s="77">
        <v>149640</v>
      </c>
      <c r="E94" s="77">
        <v>77400</v>
      </c>
      <c r="F94" s="21">
        <f t="shared" si="10"/>
        <v>51.724137931034484</v>
      </c>
      <c r="G94" s="22">
        <f t="shared" si="11"/>
        <v>51.724137931034484</v>
      </c>
      <c r="H94" s="72"/>
    </row>
    <row r="95" spans="1:8" s="4" customFormat="1" ht="37.5">
      <c r="A95" s="12" t="s">
        <v>183</v>
      </c>
      <c r="B95" s="7" t="s">
        <v>184</v>
      </c>
      <c r="C95" s="77">
        <v>19474459</v>
      </c>
      <c r="D95" s="77">
        <v>19474459</v>
      </c>
      <c r="E95" s="77">
        <v>10585967</v>
      </c>
      <c r="F95" s="21">
        <f t="shared" si="10"/>
        <v>54.35820835895878</v>
      </c>
      <c r="G95" s="22">
        <f t="shared" si="11"/>
        <v>54.35820835895878</v>
      </c>
      <c r="H95" s="72"/>
    </row>
    <row r="96" spans="1:8" s="4" customFormat="1" ht="37.5">
      <c r="A96" s="12" t="s">
        <v>185</v>
      </c>
      <c r="B96" s="7" t="s">
        <v>186</v>
      </c>
      <c r="C96" s="77">
        <v>20278120</v>
      </c>
      <c r="D96" s="77">
        <v>20278120</v>
      </c>
      <c r="E96" s="77">
        <v>9252282</v>
      </c>
      <c r="F96" s="21">
        <f t="shared" si="10"/>
        <v>45.6269220223571</v>
      </c>
      <c r="G96" s="22">
        <f t="shared" si="11"/>
        <v>45.6269220223571</v>
      </c>
      <c r="H96" s="72"/>
    </row>
    <row r="97" spans="1:8" s="4" customFormat="1" ht="37.5">
      <c r="A97" s="12" t="s">
        <v>187</v>
      </c>
      <c r="B97" s="7" t="s">
        <v>188</v>
      </c>
      <c r="C97" s="77">
        <v>217248</v>
      </c>
      <c r="D97" s="77">
        <v>217248</v>
      </c>
      <c r="E97" s="77">
        <v>91993</v>
      </c>
      <c r="F97" s="21">
        <f t="shared" si="10"/>
        <v>42.34469362203565</v>
      </c>
      <c r="G97" s="22">
        <f t="shared" si="11"/>
        <v>42.34469362203565</v>
      </c>
      <c r="H97" s="72"/>
    </row>
    <row r="98" spans="1:8" s="4" customFormat="1" ht="37.5">
      <c r="A98" s="12" t="s">
        <v>189</v>
      </c>
      <c r="B98" s="7" t="s">
        <v>190</v>
      </c>
      <c r="C98" s="77">
        <v>2997410</v>
      </c>
      <c r="D98" s="77">
        <v>2997410</v>
      </c>
      <c r="E98" s="77">
        <v>1688207</v>
      </c>
      <c r="F98" s="21">
        <f t="shared" si="10"/>
        <v>56.322191491988086</v>
      </c>
      <c r="G98" s="22">
        <f t="shared" si="11"/>
        <v>56.322191491988086</v>
      </c>
      <c r="H98" s="72"/>
    </row>
    <row r="99" spans="1:8" s="4" customFormat="1" ht="37.5">
      <c r="A99" s="12" t="s">
        <v>191</v>
      </c>
      <c r="B99" s="7" t="s">
        <v>192</v>
      </c>
      <c r="C99" s="77">
        <v>81635</v>
      </c>
      <c r="D99" s="77">
        <v>81635</v>
      </c>
      <c r="E99" s="77">
        <v>3980</v>
      </c>
      <c r="F99" s="21">
        <f t="shared" si="10"/>
        <v>4.875359833404789</v>
      </c>
      <c r="G99" s="22">
        <f t="shared" si="11"/>
        <v>4.875359833404789</v>
      </c>
      <c r="H99" s="72"/>
    </row>
    <row r="100" spans="1:8" s="4" customFormat="1" ht="75">
      <c r="A100" s="12" t="s">
        <v>193</v>
      </c>
      <c r="B100" s="7" t="s">
        <v>194</v>
      </c>
      <c r="C100" s="77">
        <v>4734008</v>
      </c>
      <c r="D100" s="77">
        <v>4734008</v>
      </c>
      <c r="E100" s="77">
        <v>2310800</v>
      </c>
      <c r="F100" s="21">
        <f t="shared" si="10"/>
        <v>48.81276077268986</v>
      </c>
      <c r="G100" s="22">
        <f t="shared" si="11"/>
        <v>48.81276077268986</v>
      </c>
      <c r="H100" s="72"/>
    </row>
    <row r="101" spans="1:8" s="4" customFormat="1" ht="37.5">
      <c r="A101" s="12" t="s">
        <v>273</v>
      </c>
      <c r="B101" s="7" t="s">
        <v>274</v>
      </c>
      <c r="C101" s="77">
        <v>0</v>
      </c>
      <c r="D101" s="77">
        <v>9000</v>
      </c>
      <c r="E101" s="77">
        <v>0</v>
      </c>
      <c r="F101" s="21"/>
      <c r="G101" s="22">
        <f t="shared" si="11"/>
        <v>0</v>
      </c>
      <c r="H101" s="72"/>
    </row>
    <row r="102" spans="1:8" s="4" customFormat="1" ht="18.75">
      <c r="A102" s="12" t="s">
        <v>195</v>
      </c>
      <c r="B102" s="7" t="s">
        <v>196</v>
      </c>
      <c r="C102" s="77">
        <v>994078</v>
      </c>
      <c r="D102" s="77">
        <v>994078</v>
      </c>
      <c r="E102" s="77">
        <v>439986</v>
      </c>
      <c r="F102" s="21">
        <f t="shared" si="10"/>
        <v>44.2607119360855</v>
      </c>
      <c r="G102" s="22">
        <f t="shared" si="11"/>
        <v>44.2607119360855</v>
      </c>
      <c r="H102" s="72"/>
    </row>
    <row r="103" spans="1:8" s="4" customFormat="1" ht="37.5">
      <c r="A103" s="12" t="s">
        <v>197</v>
      </c>
      <c r="B103" s="7" t="s">
        <v>47</v>
      </c>
      <c r="C103" s="77">
        <v>59133</v>
      </c>
      <c r="D103" s="77">
        <v>59133</v>
      </c>
      <c r="E103" s="77">
        <v>24200</v>
      </c>
      <c r="F103" s="21"/>
      <c r="G103" s="22">
        <f t="shared" si="11"/>
        <v>40.92469517866504</v>
      </c>
      <c r="H103" s="72"/>
    </row>
    <row r="104" spans="1:8" s="4" customFormat="1" ht="56.25">
      <c r="A104" s="12" t="s">
        <v>198</v>
      </c>
      <c r="B104" s="7" t="s">
        <v>199</v>
      </c>
      <c r="C104" s="77">
        <v>167090</v>
      </c>
      <c r="D104" s="77">
        <v>0</v>
      </c>
      <c r="E104" s="77">
        <v>0</v>
      </c>
      <c r="F104" s="21">
        <f t="shared" si="10"/>
        <v>0</v>
      </c>
      <c r="G104" s="22"/>
      <c r="H104" s="72"/>
    </row>
    <row r="105" spans="1:8" s="4" customFormat="1" ht="18.75">
      <c r="A105" s="12" t="s">
        <v>200</v>
      </c>
      <c r="B105" s="7" t="s">
        <v>201</v>
      </c>
      <c r="C105" s="77">
        <v>0</v>
      </c>
      <c r="D105" s="77">
        <v>167090</v>
      </c>
      <c r="E105" s="77">
        <v>65438</v>
      </c>
      <c r="F105" s="21"/>
      <c r="G105" s="22">
        <f t="shared" si="11"/>
        <v>39.16332515410856</v>
      </c>
      <c r="H105" s="72"/>
    </row>
    <row r="106" spans="1:8" s="4" customFormat="1" ht="75">
      <c r="A106" s="12" t="s">
        <v>202</v>
      </c>
      <c r="B106" s="7" t="s">
        <v>203</v>
      </c>
      <c r="C106" s="77">
        <v>612100</v>
      </c>
      <c r="D106" s="77">
        <v>762100</v>
      </c>
      <c r="E106" s="77">
        <v>125999</v>
      </c>
      <c r="F106" s="21"/>
      <c r="G106" s="22">
        <f t="shared" si="11"/>
        <v>16.533132134890433</v>
      </c>
      <c r="H106" s="72"/>
    </row>
    <row r="107" spans="1:8" s="4" customFormat="1" ht="75">
      <c r="A107" s="12" t="s">
        <v>204</v>
      </c>
      <c r="B107" s="7" t="s">
        <v>205</v>
      </c>
      <c r="C107" s="77">
        <v>1064579</v>
      </c>
      <c r="D107" s="77">
        <v>1064579</v>
      </c>
      <c r="E107" s="77">
        <v>515414</v>
      </c>
      <c r="F107" s="21"/>
      <c r="G107" s="22">
        <f t="shared" si="11"/>
        <v>48.41481937930393</v>
      </c>
      <c r="H107" s="72"/>
    </row>
    <row r="108" spans="1:8" s="4" customFormat="1" ht="56.25">
      <c r="A108" s="12" t="s">
        <v>206</v>
      </c>
      <c r="B108" s="7" t="s">
        <v>207</v>
      </c>
      <c r="C108" s="77">
        <v>55141</v>
      </c>
      <c r="D108" s="77">
        <v>55141</v>
      </c>
      <c r="E108" s="77">
        <v>24941</v>
      </c>
      <c r="F108" s="21"/>
      <c r="G108" s="22">
        <f t="shared" si="11"/>
        <v>45.23131608059339</v>
      </c>
      <c r="H108" s="72"/>
    </row>
    <row r="109" spans="1:8" s="4" customFormat="1" ht="56.25">
      <c r="A109" s="12" t="s">
        <v>208</v>
      </c>
      <c r="B109" s="7" t="s">
        <v>209</v>
      </c>
      <c r="C109" s="77">
        <v>120601</v>
      </c>
      <c r="D109" s="77">
        <v>123601</v>
      </c>
      <c r="E109" s="77">
        <v>64998</v>
      </c>
      <c r="F109" s="21">
        <f t="shared" si="10"/>
        <v>53.89507549688643</v>
      </c>
      <c r="G109" s="22">
        <f t="shared" si="11"/>
        <v>52.58695317999045</v>
      </c>
      <c r="H109" s="72"/>
    </row>
    <row r="110" spans="1:8" s="4" customFormat="1" ht="18.75">
      <c r="A110" s="12" t="s">
        <v>210</v>
      </c>
      <c r="B110" s="7" t="s">
        <v>109</v>
      </c>
      <c r="C110" s="77">
        <v>235098</v>
      </c>
      <c r="D110" s="77">
        <v>289876</v>
      </c>
      <c r="E110" s="77">
        <v>72074</v>
      </c>
      <c r="F110" s="21">
        <f t="shared" si="10"/>
        <v>30.657002611676834</v>
      </c>
      <c r="G110" s="22">
        <f t="shared" si="11"/>
        <v>24.863734838344673</v>
      </c>
      <c r="H110" s="72"/>
    </row>
    <row r="111" spans="1:8" s="4" customFormat="1" ht="18.75">
      <c r="A111" s="12" t="s">
        <v>211</v>
      </c>
      <c r="B111" s="7" t="s">
        <v>46</v>
      </c>
      <c r="C111" s="77">
        <v>2333507</v>
      </c>
      <c r="D111" s="77">
        <v>3894407</v>
      </c>
      <c r="E111" s="77">
        <v>1845833</v>
      </c>
      <c r="F111" s="21">
        <f t="shared" si="10"/>
        <v>79.10124117904938</v>
      </c>
      <c r="G111" s="22">
        <f t="shared" si="11"/>
        <v>47.39702347494753</v>
      </c>
      <c r="H111" s="72"/>
    </row>
    <row r="112" spans="1:8" s="4" customFormat="1" ht="18.75">
      <c r="A112" s="11">
        <v>4000</v>
      </c>
      <c r="B112" s="6" t="s">
        <v>49</v>
      </c>
      <c r="C112" s="16">
        <f>SUM(C113:C117)</f>
        <v>18872588</v>
      </c>
      <c r="D112" s="16">
        <f>SUM(D113:D117)</f>
        <v>19708060</v>
      </c>
      <c r="E112" s="16">
        <f>SUM(E113:E117)</f>
        <v>9138253</v>
      </c>
      <c r="F112" s="19">
        <f aca="true" t="shared" si="12" ref="F112:F137">E112*100/C112</f>
        <v>48.420773028055294</v>
      </c>
      <c r="G112" s="20">
        <f aca="true" t="shared" si="13" ref="G112:G148">E112*100/D112</f>
        <v>46.36810015800642</v>
      </c>
      <c r="H112" s="72"/>
    </row>
    <row r="113" spans="1:8" s="4" customFormat="1" ht="18.75">
      <c r="A113" s="12" t="s">
        <v>212</v>
      </c>
      <c r="B113" s="7" t="s">
        <v>73</v>
      </c>
      <c r="C113" s="77">
        <v>3668842</v>
      </c>
      <c r="D113" s="77">
        <v>3668942</v>
      </c>
      <c r="E113" s="77">
        <v>1559663</v>
      </c>
      <c r="F113" s="21">
        <f t="shared" si="12"/>
        <v>42.511042993947406</v>
      </c>
      <c r="G113" s="22">
        <f t="shared" si="13"/>
        <v>42.50988432087507</v>
      </c>
      <c r="H113" s="72"/>
    </row>
    <row r="114" spans="1:8" s="4" customFormat="1" ht="18.75">
      <c r="A114" s="12" t="s">
        <v>213</v>
      </c>
      <c r="B114" s="7" t="s">
        <v>74</v>
      </c>
      <c r="C114" s="77">
        <v>567992</v>
      </c>
      <c r="D114" s="77">
        <v>567992</v>
      </c>
      <c r="E114" s="77">
        <v>241389</v>
      </c>
      <c r="F114" s="21">
        <f t="shared" si="12"/>
        <v>42.49866195298525</v>
      </c>
      <c r="G114" s="22">
        <f t="shared" si="13"/>
        <v>42.49866195298525</v>
      </c>
      <c r="H114" s="72"/>
    </row>
    <row r="115" spans="1:8" s="4" customFormat="1" ht="37.5">
      <c r="A115" s="12" t="s">
        <v>214</v>
      </c>
      <c r="B115" s="7" t="s">
        <v>215</v>
      </c>
      <c r="C115" s="77">
        <v>8445798</v>
      </c>
      <c r="D115" s="77">
        <v>9178170</v>
      </c>
      <c r="E115" s="77">
        <v>4078272</v>
      </c>
      <c r="F115" s="21">
        <f t="shared" si="12"/>
        <v>48.28758632399212</v>
      </c>
      <c r="G115" s="22">
        <f t="shared" si="13"/>
        <v>44.43447876864342</v>
      </c>
      <c r="H115" s="72"/>
    </row>
    <row r="116" spans="1:8" s="4" customFormat="1" ht="18.75">
      <c r="A116" s="12" t="s">
        <v>216</v>
      </c>
      <c r="B116" s="7" t="s">
        <v>79</v>
      </c>
      <c r="C116" s="77">
        <v>4610368</v>
      </c>
      <c r="D116" s="77">
        <v>4620368</v>
      </c>
      <c r="E116" s="77">
        <v>2730169</v>
      </c>
      <c r="F116" s="21">
        <f t="shared" si="12"/>
        <v>59.218027714924276</v>
      </c>
      <c r="G116" s="22">
        <f t="shared" si="13"/>
        <v>59.089860374758025</v>
      </c>
      <c r="H116" s="72"/>
    </row>
    <row r="117" spans="1:8" s="4" customFormat="1" ht="18.75">
      <c r="A117" s="12" t="s">
        <v>217</v>
      </c>
      <c r="B117" s="7" t="s">
        <v>75</v>
      </c>
      <c r="C117" s="77">
        <v>1579588</v>
      </c>
      <c r="D117" s="77">
        <v>1672588</v>
      </c>
      <c r="E117" s="77">
        <v>528760</v>
      </c>
      <c r="F117" s="21">
        <f t="shared" si="12"/>
        <v>33.4745515919341</v>
      </c>
      <c r="G117" s="22">
        <f t="shared" si="13"/>
        <v>31.613284323455627</v>
      </c>
      <c r="H117" s="72"/>
    </row>
    <row r="118" spans="1:8" s="4" customFormat="1" ht="18.75" hidden="1">
      <c r="A118" s="5" t="s">
        <v>83</v>
      </c>
      <c r="B118" s="6" t="s">
        <v>84</v>
      </c>
      <c r="C118" s="16">
        <f>C119</f>
        <v>0</v>
      </c>
      <c r="D118" s="16">
        <f>D119</f>
        <v>0</v>
      </c>
      <c r="E118" s="16">
        <f>E119</f>
        <v>0</v>
      </c>
      <c r="F118" s="19" t="e">
        <f t="shared" si="12"/>
        <v>#DIV/0!</v>
      </c>
      <c r="G118" s="20" t="e">
        <f t="shared" si="13"/>
        <v>#DIV/0!</v>
      </c>
      <c r="H118" s="72"/>
    </row>
    <row r="119" spans="1:8" s="4" customFormat="1" ht="18.75" hidden="1">
      <c r="A119" s="12" t="s">
        <v>85</v>
      </c>
      <c r="B119" s="7" t="s">
        <v>86</v>
      </c>
      <c r="C119" s="14"/>
      <c r="D119" s="14"/>
      <c r="E119" s="14">
        <v>0</v>
      </c>
      <c r="F119" s="21" t="e">
        <f t="shared" si="12"/>
        <v>#DIV/0!</v>
      </c>
      <c r="G119" s="22" t="e">
        <f t="shared" si="13"/>
        <v>#DIV/0!</v>
      </c>
      <c r="H119" s="72"/>
    </row>
    <row r="120" spans="1:8" s="4" customFormat="1" ht="18.75">
      <c r="A120" s="11">
        <v>5000</v>
      </c>
      <c r="B120" s="6" t="s">
        <v>50</v>
      </c>
      <c r="C120" s="16">
        <f>SUM(C121:C126)</f>
        <v>2132471</v>
      </c>
      <c r="D120" s="16">
        <f>SUM(D121:D126)</f>
        <v>3028637</v>
      </c>
      <c r="E120" s="16">
        <f>SUM(E121:E126)</f>
        <v>1144295</v>
      </c>
      <c r="F120" s="19">
        <f t="shared" si="12"/>
        <v>53.66051871279844</v>
      </c>
      <c r="G120" s="20">
        <f t="shared" si="13"/>
        <v>37.78250744476806</v>
      </c>
      <c r="H120" s="72"/>
    </row>
    <row r="121" spans="1:8" s="4" customFormat="1" ht="37.5">
      <c r="A121" s="12" t="s">
        <v>218</v>
      </c>
      <c r="B121" s="73" t="s">
        <v>219</v>
      </c>
      <c r="C121" s="77">
        <v>24731</v>
      </c>
      <c r="D121" s="77">
        <v>24731</v>
      </c>
      <c r="E121" s="77">
        <v>5228</v>
      </c>
      <c r="F121" s="21">
        <f>E121*100/C121</f>
        <v>21.1394605960131</v>
      </c>
      <c r="G121" s="22">
        <f>E121*100/D121</f>
        <v>21.1394605960131</v>
      </c>
      <c r="H121" s="72"/>
    </row>
    <row r="122" spans="1:8" s="4" customFormat="1" ht="37.5">
      <c r="A122" s="12" t="s">
        <v>220</v>
      </c>
      <c r="B122" s="73" t="s">
        <v>81</v>
      </c>
      <c r="C122" s="77">
        <v>23470</v>
      </c>
      <c r="D122" s="77">
        <v>23470</v>
      </c>
      <c r="E122" s="77">
        <v>14413</v>
      </c>
      <c r="F122" s="21">
        <f>E122*100/C122</f>
        <v>61.410311035364295</v>
      </c>
      <c r="G122" s="22">
        <f>E122*100/D122</f>
        <v>61.410311035364295</v>
      </c>
      <c r="H122" s="72"/>
    </row>
    <row r="123" spans="1:8" s="4" customFormat="1" ht="37.5">
      <c r="A123" s="12" t="s">
        <v>221</v>
      </c>
      <c r="B123" s="73" t="s">
        <v>222</v>
      </c>
      <c r="C123" s="77">
        <v>1852694</v>
      </c>
      <c r="D123" s="77">
        <v>1932694</v>
      </c>
      <c r="E123" s="77">
        <v>722550</v>
      </c>
      <c r="F123" s="21">
        <f t="shared" si="12"/>
        <v>38.99996437620028</v>
      </c>
      <c r="G123" s="22">
        <f t="shared" si="13"/>
        <v>37.385638906107225</v>
      </c>
      <c r="H123" s="72"/>
    </row>
    <row r="124" spans="1:8" s="4" customFormat="1" ht="56.25">
      <c r="A124" s="12" t="s">
        <v>223</v>
      </c>
      <c r="B124" s="73" t="s">
        <v>224</v>
      </c>
      <c r="C124" s="77">
        <v>0</v>
      </c>
      <c r="D124" s="77">
        <v>160000</v>
      </c>
      <c r="E124" s="77">
        <v>64585</v>
      </c>
      <c r="F124" s="21"/>
      <c r="G124" s="22">
        <f t="shared" si="13"/>
        <v>40.365625</v>
      </c>
      <c r="H124" s="72"/>
    </row>
    <row r="125" spans="1:8" s="4" customFormat="1" ht="40.5" customHeight="1">
      <c r="A125" s="12" t="s">
        <v>225</v>
      </c>
      <c r="B125" s="73" t="s">
        <v>226</v>
      </c>
      <c r="C125" s="77">
        <v>135576</v>
      </c>
      <c r="D125" s="77">
        <v>280060</v>
      </c>
      <c r="E125" s="77">
        <v>122032</v>
      </c>
      <c r="F125" s="21">
        <f t="shared" si="12"/>
        <v>90.01003127397179</v>
      </c>
      <c r="G125" s="22">
        <f t="shared" si="13"/>
        <v>43.57351996000857</v>
      </c>
      <c r="H125" s="72"/>
    </row>
    <row r="126" spans="1:8" s="4" customFormat="1" ht="37.5" hidden="1">
      <c r="A126" s="12">
        <v>130204</v>
      </c>
      <c r="B126" s="7" t="s">
        <v>76</v>
      </c>
      <c r="C126" s="84">
        <v>96000</v>
      </c>
      <c r="D126" s="84">
        <v>607682</v>
      </c>
      <c r="E126" s="84">
        <v>215487</v>
      </c>
      <c r="F126" s="21">
        <f t="shared" si="12"/>
        <v>224.465625</v>
      </c>
      <c r="G126" s="22">
        <f t="shared" si="13"/>
        <v>35.46048755763705</v>
      </c>
      <c r="H126" s="72"/>
    </row>
    <row r="127" spans="1:8" s="4" customFormat="1" ht="18.75">
      <c r="A127" s="11" t="s">
        <v>241</v>
      </c>
      <c r="B127" s="6" t="s">
        <v>48</v>
      </c>
      <c r="C127" s="16">
        <f>C128+C129</f>
        <v>4303420</v>
      </c>
      <c r="D127" s="16">
        <f>D128+D129</f>
        <v>5393716</v>
      </c>
      <c r="E127" s="16">
        <f>E128+E129</f>
        <v>2264438</v>
      </c>
      <c r="F127" s="19">
        <f t="shared" si="12"/>
        <v>52.61949798067583</v>
      </c>
      <c r="G127" s="20">
        <f t="shared" si="13"/>
        <v>41.982892684746474</v>
      </c>
      <c r="H127" s="72"/>
    </row>
    <row r="128" spans="1:8" s="4" customFormat="1" ht="18.75">
      <c r="A128" s="12" t="s">
        <v>227</v>
      </c>
      <c r="B128" s="7" t="s">
        <v>82</v>
      </c>
      <c r="C128" s="77">
        <v>4267725</v>
      </c>
      <c r="D128" s="77">
        <v>5325355</v>
      </c>
      <c r="E128" s="77">
        <v>2196079</v>
      </c>
      <c r="F128" s="21">
        <f t="shared" si="12"/>
        <v>51.457837606687406</v>
      </c>
      <c r="G128" s="22">
        <f t="shared" si="13"/>
        <v>41.238170976395004</v>
      </c>
      <c r="H128" s="72"/>
    </row>
    <row r="129" spans="1:8" s="4" customFormat="1" ht="75">
      <c r="A129" s="12" t="s">
        <v>228</v>
      </c>
      <c r="B129" s="7" t="s">
        <v>229</v>
      </c>
      <c r="C129" s="77">
        <v>35695</v>
      </c>
      <c r="D129" s="77">
        <v>68361</v>
      </c>
      <c r="E129" s="77">
        <v>68359</v>
      </c>
      <c r="F129" s="21">
        <f t="shared" si="12"/>
        <v>191.50861465191204</v>
      </c>
      <c r="G129" s="20">
        <f t="shared" si="13"/>
        <v>99.99707435526103</v>
      </c>
      <c r="H129" s="72"/>
    </row>
    <row r="130" spans="1:8" s="4" customFormat="1" ht="37.5">
      <c r="A130" s="11">
        <v>6600</v>
      </c>
      <c r="B130" s="6" t="s">
        <v>53</v>
      </c>
      <c r="C130" s="16">
        <f>C131</f>
        <v>2057200</v>
      </c>
      <c r="D130" s="16">
        <f>D131</f>
        <v>2518748</v>
      </c>
      <c r="E130" s="16">
        <f>E131</f>
        <v>772968</v>
      </c>
      <c r="F130" s="19">
        <f t="shared" si="12"/>
        <v>37.57378961695508</v>
      </c>
      <c r="G130" s="20">
        <f t="shared" si="13"/>
        <v>30.688580199368893</v>
      </c>
      <c r="H130" s="72"/>
    </row>
    <row r="131" spans="1:8" s="4" customFormat="1" ht="18.75">
      <c r="A131" s="12" t="s">
        <v>230</v>
      </c>
      <c r="B131" s="7" t="s">
        <v>231</v>
      </c>
      <c r="C131" s="77">
        <v>2057200</v>
      </c>
      <c r="D131" s="77">
        <v>2518748</v>
      </c>
      <c r="E131" s="77">
        <v>772968</v>
      </c>
      <c r="F131" s="21">
        <f t="shared" si="12"/>
        <v>37.57378961695508</v>
      </c>
      <c r="G131" s="22">
        <f t="shared" si="13"/>
        <v>30.688580199368893</v>
      </c>
      <c r="H131" s="72"/>
    </row>
    <row r="132" spans="1:8" s="4" customFormat="1" ht="37.5">
      <c r="A132" s="11" t="s">
        <v>243</v>
      </c>
      <c r="B132" s="6" t="s">
        <v>42</v>
      </c>
      <c r="C132" s="16">
        <f>C133</f>
        <v>980692</v>
      </c>
      <c r="D132" s="16">
        <f>D133</f>
        <v>996692</v>
      </c>
      <c r="E132" s="16">
        <f>E133</f>
        <v>423893</v>
      </c>
      <c r="F132" s="19">
        <f t="shared" si="12"/>
        <v>43.22386641269634</v>
      </c>
      <c r="G132" s="20">
        <f t="shared" si="13"/>
        <v>42.52998920428779</v>
      </c>
      <c r="H132" s="72"/>
    </row>
    <row r="133" spans="1:8" s="4" customFormat="1" ht="18.75">
      <c r="A133" s="12" t="s">
        <v>232</v>
      </c>
      <c r="B133" s="7" t="s">
        <v>71</v>
      </c>
      <c r="C133" s="77">
        <v>980692</v>
      </c>
      <c r="D133" s="77">
        <v>996692</v>
      </c>
      <c r="E133" s="77">
        <v>423893</v>
      </c>
      <c r="F133" s="21">
        <f t="shared" si="12"/>
        <v>43.22386641269634</v>
      </c>
      <c r="G133" s="22">
        <f t="shared" si="13"/>
        <v>42.52998920428779</v>
      </c>
      <c r="H133" s="72"/>
    </row>
    <row r="134" spans="1:8" s="4" customFormat="1" ht="18.75">
      <c r="A134" s="85">
        <v>7200</v>
      </c>
      <c r="B134" s="86" t="s">
        <v>84</v>
      </c>
      <c r="C134" s="89">
        <f>C135</f>
        <v>0</v>
      </c>
      <c r="D134" s="89">
        <f>D135</f>
        <v>343000</v>
      </c>
      <c r="E134" s="89">
        <f>E135</f>
        <v>88000</v>
      </c>
      <c r="F134" s="19"/>
      <c r="G134" s="20">
        <f>E134*100/D134</f>
        <v>25.65597667638484</v>
      </c>
      <c r="H134" s="26"/>
    </row>
    <row r="135" spans="1:8" s="4" customFormat="1" ht="18.75">
      <c r="A135" s="87">
        <v>7212</v>
      </c>
      <c r="B135" s="88" t="s">
        <v>275</v>
      </c>
      <c r="C135" s="77">
        <v>0</v>
      </c>
      <c r="D135" s="77">
        <v>343000</v>
      </c>
      <c r="E135" s="77">
        <v>88000</v>
      </c>
      <c r="F135" s="21"/>
      <c r="G135" s="22">
        <f>E135*100/D135</f>
        <v>25.65597667638484</v>
      </c>
      <c r="H135" s="72"/>
    </row>
    <row r="136" spans="1:8" s="4" customFormat="1" ht="37.5">
      <c r="A136" s="11">
        <v>7300</v>
      </c>
      <c r="B136" s="6" t="s">
        <v>63</v>
      </c>
      <c r="C136" s="16">
        <f>C137</f>
        <v>100700</v>
      </c>
      <c r="D136" s="16">
        <f>D137</f>
        <v>207432</v>
      </c>
      <c r="E136" s="16">
        <f>E137</f>
        <v>76932</v>
      </c>
      <c r="F136" s="19">
        <f>E136*100/C136</f>
        <v>76.39721946375373</v>
      </c>
      <c r="G136" s="20">
        <f>E136*100/D136</f>
        <v>37.08781673030198</v>
      </c>
      <c r="H136" s="72"/>
    </row>
    <row r="137" spans="1:8" s="4" customFormat="1" ht="18.75">
      <c r="A137" s="12" t="s">
        <v>233</v>
      </c>
      <c r="B137" s="7" t="s">
        <v>234</v>
      </c>
      <c r="C137" s="77">
        <v>100700</v>
      </c>
      <c r="D137" s="77">
        <v>207432</v>
      </c>
      <c r="E137" s="77">
        <v>76932</v>
      </c>
      <c r="F137" s="21">
        <f t="shared" si="12"/>
        <v>76.39721946375373</v>
      </c>
      <c r="G137" s="22">
        <f t="shared" si="13"/>
        <v>37.08781673030198</v>
      </c>
      <c r="H137" s="72"/>
    </row>
    <row r="138" spans="1:8" s="4" customFormat="1" ht="18.75">
      <c r="A138" s="11">
        <v>8000</v>
      </c>
      <c r="B138" s="6" t="s">
        <v>57</v>
      </c>
      <c r="C138" s="16">
        <f>SUM(C139:C147)</f>
        <v>43698700</v>
      </c>
      <c r="D138" s="16">
        <f>SUM(D139:D147)</f>
        <v>40554313</v>
      </c>
      <c r="E138" s="16">
        <f>SUM(E139:E147)</f>
        <v>19941807</v>
      </c>
      <c r="F138" s="19">
        <f>E138*100/C138</f>
        <v>45.63478318576983</v>
      </c>
      <c r="G138" s="20">
        <f t="shared" si="13"/>
        <v>49.17308548661643</v>
      </c>
      <c r="H138" s="72"/>
    </row>
    <row r="139" spans="1:8" s="4" customFormat="1" ht="21.75" customHeight="1">
      <c r="A139" s="12" t="s">
        <v>235</v>
      </c>
      <c r="B139" s="7" t="s">
        <v>58</v>
      </c>
      <c r="C139" s="77">
        <v>2520000</v>
      </c>
      <c r="D139" s="77">
        <v>2410127</v>
      </c>
      <c r="E139" s="77">
        <v>0</v>
      </c>
      <c r="F139" s="21">
        <f>E139*100/C139</f>
        <v>0</v>
      </c>
      <c r="G139" s="22">
        <f aca="true" t="shared" si="14" ref="G139:G147">E139*100/D139</f>
        <v>0</v>
      </c>
      <c r="H139" s="72"/>
    </row>
    <row r="140" spans="1:8" s="4" customFormat="1" ht="21.75" customHeight="1">
      <c r="A140" s="12" t="s">
        <v>276</v>
      </c>
      <c r="B140" s="7" t="s">
        <v>277</v>
      </c>
      <c r="C140" s="77">
        <v>0</v>
      </c>
      <c r="D140" s="77">
        <v>301000</v>
      </c>
      <c r="E140" s="77">
        <v>297514</v>
      </c>
      <c r="F140" s="21"/>
      <c r="G140" s="22">
        <f t="shared" si="14"/>
        <v>98.84186046511628</v>
      </c>
      <c r="H140" s="72"/>
    </row>
    <row r="141" spans="1:8" s="4" customFormat="1" ht="63" customHeight="1">
      <c r="A141" s="12" t="s">
        <v>236</v>
      </c>
      <c r="B141" s="7" t="s">
        <v>106</v>
      </c>
      <c r="C141" s="77">
        <v>0</v>
      </c>
      <c r="D141" s="77">
        <v>99500</v>
      </c>
      <c r="E141" s="77">
        <v>91000</v>
      </c>
      <c r="F141" s="21"/>
      <c r="G141" s="22">
        <f t="shared" si="14"/>
        <v>91.4572864321608</v>
      </c>
      <c r="H141" s="72"/>
    </row>
    <row r="142" spans="1:8" s="27" customFormat="1" ht="62.25" customHeight="1">
      <c r="A142" s="12" t="s">
        <v>237</v>
      </c>
      <c r="B142" s="7" t="s">
        <v>87</v>
      </c>
      <c r="C142" s="77">
        <v>0</v>
      </c>
      <c r="D142" s="77">
        <v>886600</v>
      </c>
      <c r="E142" s="77">
        <v>588100</v>
      </c>
      <c r="F142" s="21"/>
      <c r="G142" s="22">
        <f t="shared" si="14"/>
        <v>66.33205504173246</v>
      </c>
      <c r="H142" s="72"/>
    </row>
    <row r="143" spans="1:8" s="27" customFormat="1" ht="62.25" customHeight="1" hidden="1">
      <c r="A143" s="12" t="s">
        <v>278</v>
      </c>
      <c r="B143" s="7" t="s">
        <v>102</v>
      </c>
      <c r="C143" s="77"/>
      <c r="D143" s="77"/>
      <c r="E143" s="77"/>
      <c r="F143" s="21"/>
      <c r="G143" s="22"/>
      <c r="H143" s="72"/>
    </row>
    <row r="144" spans="1:8" s="27" customFormat="1" ht="62.25" customHeight="1" hidden="1">
      <c r="A144" s="12" t="s">
        <v>279</v>
      </c>
      <c r="B144" s="7" t="s">
        <v>105</v>
      </c>
      <c r="C144" s="77">
        <v>0</v>
      </c>
      <c r="D144" s="77"/>
      <c r="E144" s="77"/>
      <c r="F144" s="21"/>
      <c r="G144" s="22"/>
      <c r="H144" s="72"/>
    </row>
    <row r="145" spans="1:8" s="27" customFormat="1" ht="62.25" customHeight="1">
      <c r="A145" s="12" t="s">
        <v>280</v>
      </c>
      <c r="B145" s="7" t="s">
        <v>281</v>
      </c>
      <c r="C145" s="77">
        <v>0</v>
      </c>
      <c r="D145" s="77">
        <v>27500</v>
      </c>
      <c r="E145" s="77">
        <v>27500</v>
      </c>
      <c r="F145" s="21"/>
      <c r="G145" s="22">
        <f t="shared" si="14"/>
        <v>100</v>
      </c>
      <c r="H145" s="72"/>
    </row>
    <row r="146" spans="1:8" s="27" customFormat="1" ht="36" customHeight="1">
      <c r="A146" s="12" t="s">
        <v>238</v>
      </c>
      <c r="B146" s="7" t="s">
        <v>60</v>
      </c>
      <c r="C146" s="77">
        <v>1454394</v>
      </c>
      <c r="D146" s="77">
        <v>2800098</v>
      </c>
      <c r="E146" s="77">
        <v>575065</v>
      </c>
      <c r="F146" s="21">
        <f>E146*100/C146</f>
        <v>39.539835835406365</v>
      </c>
      <c r="G146" s="22">
        <f t="shared" si="14"/>
        <v>20.537316908193926</v>
      </c>
      <c r="H146" s="72"/>
    </row>
    <row r="147" spans="1:8" s="27" customFormat="1" ht="40.5" customHeight="1" thickBot="1">
      <c r="A147" s="12" t="s">
        <v>239</v>
      </c>
      <c r="B147" s="7" t="s">
        <v>2</v>
      </c>
      <c r="C147" s="77">
        <v>39724306</v>
      </c>
      <c r="D147" s="77">
        <v>34029488</v>
      </c>
      <c r="E147" s="77">
        <v>18362628</v>
      </c>
      <c r="F147" s="21">
        <f>E147*100/C147</f>
        <v>46.225170050799626</v>
      </c>
      <c r="G147" s="22">
        <f t="shared" si="14"/>
        <v>53.960929415100225</v>
      </c>
      <c r="H147" s="72"/>
    </row>
    <row r="148" spans="1:8" s="27" customFormat="1" ht="30" customHeight="1" thickBot="1">
      <c r="A148" s="8" t="s">
        <v>3</v>
      </c>
      <c r="B148" s="9" t="s">
        <v>61</v>
      </c>
      <c r="C148" s="15">
        <f>C138+C136+C132+C130+C127+C120+C112+C74+C69+C57+C53+C134</f>
        <v>616474134</v>
      </c>
      <c r="D148" s="15">
        <f>D138+D136+D132+D130+D127+D120+D112+D74+D69+D57+D53+D134</f>
        <v>618036760.8</v>
      </c>
      <c r="E148" s="15">
        <f>E138+E136+E132+E130+E127+E120+E112+E74+E69+E57+E53+E134</f>
        <v>290302327</v>
      </c>
      <c r="F148" s="23">
        <f>E148*100/C148</f>
        <v>47.090755473610834</v>
      </c>
      <c r="G148" s="24">
        <f t="shared" si="13"/>
        <v>46.97169252913475</v>
      </c>
      <c r="H148" s="72"/>
    </row>
    <row r="149" spans="1:8" s="4" customFormat="1" ht="19.5" thickBot="1">
      <c r="A149" s="107" t="s">
        <v>21</v>
      </c>
      <c r="B149" s="108"/>
      <c r="C149" s="108"/>
      <c r="D149" s="108"/>
      <c r="E149" s="108"/>
      <c r="F149" s="108"/>
      <c r="G149" s="109"/>
      <c r="H149" s="72"/>
    </row>
    <row r="150" spans="1:18" s="4" customFormat="1" ht="18.75">
      <c r="A150" s="62">
        <v>19010000</v>
      </c>
      <c r="B150" s="36" t="s">
        <v>36</v>
      </c>
      <c r="C150" s="13">
        <v>830000</v>
      </c>
      <c r="D150" s="13">
        <v>830000</v>
      </c>
      <c r="E150" s="13">
        <v>373014</v>
      </c>
      <c r="F150" s="40">
        <f>E150/C150*100</f>
        <v>44.94144578313253</v>
      </c>
      <c r="G150" s="40">
        <f>E150/D150*100</f>
        <v>44.94144578313253</v>
      </c>
      <c r="H150" s="72"/>
      <c r="I150" s="26"/>
      <c r="J150" s="26"/>
      <c r="K150" s="26"/>
      <c r="L150" s="26"/>
      <c r="M150" s="26"/>
      <c r="N150" s="26"/>
      <c r="O150" s="26"/>
      <c r="P150" s="26"/>
      <c r="Q150" s="26"/>
      <c r="R150" s="26"/>
    </row>
    <row r="151" spans="1:10" s="29" customFormat="1" ht="37.5">
      <c r="A151" s="31">
        <v>21110000</v>
      </c>
      <c r="B151" s="39" t="s">
        <v>22</v>
      </c>
      <c r="C151" s="14">
        <v>300000</v>
      </c>
      <c r="D151" s="14">
        <v>300000</v>
      </c>
      <c r="E151" s="14"/>
      <c r="F151" s="45">
        <f>E151/C151*100</f>
        <v>0</v>
      </c>
      <c r="G151" s="40">
        <f>E151/D151*100</f>
        <v>0</v>
      </c>
      <c r="H151" s="72"/>
      <c r="I151" s="61"/>
      <c r="J151" s="25"/>
    </row>
    <row r="152" spans="1:10" s="29" customFormat="1" ht="50.25" customHeight="1">
      <c r="A152" s="31">
        <v>24062100</v>
      </c>
      <c r="B152" s="39" t="s">
        <v>37</v>
      </c>
      <c r="C152" s="14"/>
      <c r="D152" s="14"/>
      <c r="E152" s="14">
        <v>8648</v>
      </c>
      <c r="F152" s="45"/>
      <c r="G152" s="40"/>
      <c r="H152" s="72"/>
      <c r="I152" s="25"/>
      <c r="J152" s="25"/>
    </row>
    <row r="153" spans="1:10" s="29" customFormat="1" ht="37.5">
      <c r="A153" s="31">
        <v>24170000</v>
      </c>
      <c r="B153" s="39" t="s">
        <v>69</v>
      </c>
      <c r="C153" s="14">
        <v>600000</v>
      </c>
      <c r="D153" s="14">
        <v>600000</v>
      </c>
      <c r="E153" s="14">
        <v>2529265</v>
      </c>
      <c r="F153" s="45">
        <f aca="true" t="shared" si="15" ref="F153:F158">E153/C153*100</f>
        <v>421.5441666666667</v>
      </c>
      <c r="G153" s="40">
        <f>E153/D153*100</f>
        <v>421.5441666666667</v>
      </c>
      <c r="H153" s="72"/>
      <c r="I153" s="25"/>
      <c r="J153" s="25"/>
    </row>
    <row r="154" spans="1:10" s="29" customFormat="1" ht="54.75" customHeight="1">
      <c r="A154" s="31">
        <v>25000000</v>
      </c>
      <c r="B154" s="39" t="s">
        <v>23</v>
      </c>
      <c r="C154" s="14">
        <v>3724241</v>
      </c>
      <c r="D154" s="14">
        <v>3724241</v>
      </c>
      <c r="E154" s="14">
        <v>42010867</v>
      </c>
      <c r="F154" s="45">
        <f t="shared" si="15"/>
        <v>1128.0383573458323</v>
      </c>
      <c r="G154" s="40">
        <f>E154/D154*100</f>
        <v>1128.0383573458323</v>
      </c>
      <c r="H154" s="72"/>
      <c r="I154" s="25"/>
      <c r="J154" s="25"/>
    </row>
    <row r="155" spans="1:10" s="29" customFormat="1" ht="18.75">
      <c r="A155" s="31">
        <v>50110000</v>
      </c>
      <c r="B155" s="39" t="s">
        <v>24</v>
      </c>
      <c r="C155" s="14">
        <v>304400</v>
      </c>
      <c r="D155" s="14">
        <v>359917</v>
      </c>
      <c r="E155" s="14">
        <v>180356</v>
      </c>
      <c r="F155" s="45">
        <f t="shared" si="15"/>
        <v>59.2496714848883</v>
      </c>
      <c r="G155" s="40">
        <f>E155/D155*100</f>
        <v>50.11044212971324</v>
      </c>
      <c r="H155" s="72"/>
      <c r="I155" s="25"/>
      <c r="J155" s="25"/>
    </row>
    <row r="156" spans="1:10" s="29" customFormat="1" ht="37.5">
      <c r="A156" s="63">
        <v>31030000</v>
      </c>
      <c r="B156" s="59" t="s">
        <v>70</v>
      </c>
      <c r="C156" s="64"/>
      <c r="D156" s="64"/>
      <c r="E156" s="64">
        <v>23303</v>
      </c>
      <c r="F156" s="45"/>
      <c r="G156" s="40"/>
      <c r="H156" s="72"/>
      <c r="I156" s="25"/>
      <c r="J156" s="25"/>
    </row>
    <row r="157" spans="1:10" s="29" customFormat="1" ht="18" customHeight="1">
      <c r="A157" s="63">
        <v>33010000</v>
      </c>
      <c r="B157" s="59" t="s">
        <v>25</v>
      </c>
      <c r="C157" s="14">
        <v>50000</v>
      </c>
      <c r="D157" s="14">
        <v>50300</v>
      </c>
      <c r="E157" s="14">
        <v>256637</v>
      </c>
      <c r="F157" s="45">
        <f t="shared" si="15"/>
        <v>513.274</v>
      </c>
      <c r="G157" s="40">
        <f aca="true" t="shared" si="16" ref="G157:G163">E157/D157*100</f>
        <v>510.21272365805174</v>
      </c>
      <c r="H157" s="72"/>
      <c r="I157" s="25"/>
      <c r="J157" s="25"/>
    </row>
    <row r="158" spans="1:10" s="29" customFormat="1" ht="19.5" hidden="1" thickBot="1">
      <c r="A158" s="51"/>
      <c r="B158" s="30" t="s">
        <v>26</v>
      </c>
      <c r="C158" s="16">
        <f>SUM(C150:C157)</f>
        <v>5808641</v>
      </c>
      <c r="D158" s="16">
        <f>SUM(D150:D157)</f>
        <v>5864458</v>
      </c>
      <c r="E158" s="16">
        <f>E150+E151+E152+E154+E155+E156+E157+E153</f>
        <v>45382090</v>
      </c>
      <c r="F158" s="56">
        <f t="shared" si="15"/>
        <v>781.2858463795576</v>
      </c>
      <c r="G158" s="60">
        <f t="shared" si="16"/>
        <v>773.849689093178</v>
      </c>
      <c r="H158" s="72"/>
      <c r="I158" s="25"/>
      <c r="J158" s="25"/>
    </row>
    <row r="159" spans="1:10" s="29" customFormat="1" ht="18.75">
      <c r="A159" s="62">
        <v>41030400</v>
      </c>
      <c r="B159" s="36" t="s">
        <v>27</v>
      </c>
      <c r="C159" s="14"/>
      <c r="D159" s="14"/>
      <c r="E159" s="14"/>
      <c r="F159" s="56"/>
      <c r="G159" s="60"/>
      <c r="H159" s="72"/>
      <c r="I159" s="25"/>
      <c r="J159" s="25"/>
    </row>
    <row r="160" spans="1:10" s="29" customFormat="1" ht="18.75">
      <c r="A160" s="31">
        <v>41035000</v>
      </c>
      <c r="B160" s="39" t="s">
        <v>2</v>
      </c>
      <c r="C160" s="14"/>
      <c r="D160" s="14">
        <v>13211886</v>
      </c>
      <c r="E160" s="14">
        <v>6281266</v>
      </c>
      <c r="F160" s="56"/>
      <c r="G160" s="38">
        <f t="shared" si="16"/>
        <v>47.542538589872784</v>
      </c>
      <c r="H160" s="72"/>
      <c r="I160" s="25"/>
      <c r="J160" s="25"/>
    </row>
    <row r="161" spans="1:10" s="29" customFormat="1" ht="57" thickBot="1">
      <c r="A161" s="63">
        <v>41035200</v>
      </c>
      <c r="B161" s="83" t="s">
        <v>272</v>
      </c>
      <c r="C161" s="64"/>
      <c r="D161" s="64">
        <v>3416100</v>
      </c>
      <c r="E161" s="64"/>
      <c r="F161" s="37"/>
      <c r="G161" s="65"/>
      <c r="H161" s="72"/>
      <c r="I161" s="25"/>
      <c r="J161" s="25"/>
    </row>
    <row r="162" spans="1:10" s="29" customFormat="1" ht="19.5" thickBot="1">
      <c r="A162" s="110" t="s">
        <v>28</v>
      </c>
      <c r="B162" s="111"/>
      <c r="C162" s="66">
        <f>C158+C159+C160</f>
        <v>5808641</v>
      </c>
      <c r="D162" s="66">
        <f>D158+D159+D160+D161</f>
        <v>22492444</v>
      </c>
      <c r="E162" s="66">
        <f>E158+E160</f>
        <v>51663356</v>
      </c>
      <c r="F162" s="67">
        <f>E162/C162*100</f>
        <v>889.4224311676346</v>
      </c>
      <c r="G162" s="68">
        <f t="shared" si="16"/>
        <v>229.69205125063334</v>
      </c>
      <c r="H162" s="72"/>
      <c r="I162" s="25"/>
      <c r="J162" s="25"/>
    </row>
    <row r="163" spans="1:10" s="29" customFormat="1" ht="19.5" hidden="1" thickBot="1">
      <c r="A163" s="112" t="s">
        <v>29</v>
      </c>
      <c r="B163" s="113"/>
      <c r="C163" s="69">
        <f>C153+C157</f>
        <v>650000</v>
      </c>
      <c r="D163" s="69">
        <f>D153+D157</f>
        <v>650300</v>
      </c>
      <c r="E163" s="69">
        <f>E153+E157</f>
        <v>2785902</v>
      </c>
      <c r="F163" s="70">
        <f>E163/C163*100</f>
        <v>428.6003076923077</v>
      </c>
      <c r="G163" s="71">
        <f t="shared" si="16"/>
        <v>428.4025834230356</v>
      </c>
      <c r="H163" s="72"/>
      <c r="I163" s="25"/>
      <c r="J163" s="25"/>
    </row>
    <row r="164" spans="1:10" s="29" customFormat="1" ht="18.75" customHeight="1" thickBot="1">
      <c r="A164" s="104" t="s">
        <v>62</v>
      </c>
      <c r="B164" s="105"/>
      <c r="C164" s="105"/>
      <c r="D164" s="105"/>
      <c r="E164" s="105"/>
      <c r="F164" s="105"/>
      <c r="G164" s="106"/>
      <c r="H164" s="72"/>
      <c r="I164" s="25"/>
      <c r="J164" s="25"/>
    </row>
    <row r="165" spans="1:10" s="29" customFormat="1" ht="19.5" customHeight="1">
      <c r="A165" s="78" t="s">
        <v>240</v>
      </c>
      <c r="B165" s="79" t="s">
        <v>40</v>
      </c>
      <c r="C165" s="32">
        <f>C166</f>
        <v>669790</v>
      </c>
      <c r="D165" s="32">
        <f>D166</f>
        <v>1542857</v>
      </c>
      <c r="E165" s="32">
        <f>E166</f>
        <v>23747470</v>
      </c>
      <c r="F165" s="80">
        <f aca="true" t="shared" si="17" ref="F165:F177">E165*100/C165</f>
        <v>3545.509786649547</v>
      </c>
      <c r="G165" s="81">
        <f aca="true" t="shared" si="18" ref="G165:G173">E165*100/D165</f>
        <v>1539.188012887779</v>
      </c>
      <c r="H165" s="72"/>
      <c r="I165" s="25"/>
      <c r="J165" s="25"/>
    </row>
    <row r="166" spans="1:8" ht="75">
      <c r="A166" s="12" t="s">
        <v>117</v>
      </c>
      <c r="B166" s="7" t="s">
        <v>118</v>
      </c>
      <c r="C166" s="77">
        <v>669790</v>
      </c>
      <c r="D166" s="77">
        <v>1542857</v>
      </c>
      <c r="E166" s="77">
        <v>23747470</v>
      </c>
      <c r="F166" s="21">
        <f t="shared" si="17"/>
        <v>3545.509786649547</v>
      </c>
      <c r="G166" s="22">
        <f t="shared" si="18"/>
        <v>1539.188012887779</v>
      </c>
      <c r="H166" s="72"/>
    </row>
    <row r="167" spans="1:8" ht="18.75">
      <c r="A167" s="11">
        <v>1000</v>
      </c>
      <c r="B167" s="6" t="s">
        <v>43</v>
      </c>
      <c r="C167" s="16">
        <f>SUM(C168:C173)</f>
        <v>9881426</v>
      </c>
      <c r="D167" s="16">
        <f>SUM(D168:D173)</f>
        <v>18758317</v>
      </c>
      <c r="E167" s="16">
        <f>SUM(E168:E173)</f>
        <v>16460326</v>
      </c>
      <c r="F167" s="19">
        <f t="shared" si="17"/>
        <v>166.5784472807872</v>
      </c>
      <c r="G167" s="20">
        <f t="shared" si="18"/>
        <v>87.74948200310294</v>
      </c>
      <c r="H167" s="72"/>
    </row>
    <row r="168" spans="1:8" ht="18.75">
      <c r="A168" s="12" t="s">
        <v>119</v>
      </c>
      <c r="B168" s="7" t="s">
        <v>120</v>
      </c>
      <c r="C168" s="77">
        <v>2409370</v>
      </c>
      <c r="D168" s="77">
        <v>3329911</v>
      </c>
      <c r="E168" s="77">
        <v>1063487</v>
      </c>
      <c r="F168" s="21">
        <f t="shared" si="17"/>
        <v>44.13962986174809</v>
      </c>
      <c r="G168" s="22">
        <f t="shared" si="18"/>
        <v>31.93740012871215</v>
      </c>
      <c r="H168" s="72"/>
    </row>
    <row r="169" spans="1:8" ht="81.75" customHeight="1">
      <c r="A169" s="12" t="s">
        <v>121</v>
      </c>
      <c r="B169" s="7" t="s">
        <v>122</v>
      </c>
      <c r="C169" s="77">
        <v>7472056</v>
      </c>
      <c r="D169" s="77">
        <v>15333811</v>
      </c>
      <c r="E169" s="77">
        <v>15388090</v>
      </c>
      <c r="F169" s="21">
        <f t="shared" si="17"/>
        <v>205.94184518959707</v>
      </c>
      <c r="G169" s="22">
        <f t="shared" si="18"/>
        <v>100.35398245093799</v>
      </c>
      <c r="H169" s="72"/>
    </row>
    <row r="170" spans="1:8" ht="75">
      <c r="A170" s="12" t="s">
        <v>123</v>
      </c>
      <c r="B170" s="7" t="s">
        <v>124</v>
      </c>
      <c r="C170" s="77">
        <v>0</v>
      </c>
      <c r="D170" s="77">
        <v>0</v>
      </c>
      <c r="E170" s="77">
        <v>8749</v>
      </c>
      <c r="F170" s="21"/>
      <c r="G170" s="22"/>
      <c r="H170" s="72"/>
    </row>
    <row r="171" spans="1:8" ht="18.75">
      <c r="A171" s="12" t="s">
        <v>131</v>
      </c>
      <c r="B171" s="7" t="s">
        <v>132</v>
      </c>
      <c r="C171" s="77">
        <v>0</v>
      </c>
      <c r="D171" s="77">
        <v>49773</v>
      </c>
      <c r="E171" s="77">
        <v>0</v>
      </c>
      <c r="F171" s="21"/>
      <c r="G171" s="22">
        <f t="shared" si="18"/>
        <v>0</v>
      </c>
      <c r="H171" s="72"/>
    </row>
    <row r="172" spans="1:8" ht="37.5">
      <c r="A172" s="12" t="s">
        <v>133</v>
      </c>
      <c r="B172" s="7" t="s">
        <v>134</v>
      </c>
      <c r="C172" s="77">
        <v>0</v>
      </c>
      <c r="D172" s="77">
        <v>14547</v>
      </c>
      <c r="E172" s="77">
        <v>0</v>
      </c>
      <c r="F172" s="21"/>
      <c r="G172" s="22">
        <f t="shared" si="18"/>
        <v>0</v>
      </c>
      <c r="H172" s="72"/>
    </row>
    <row r="173" spans="1:8" ht="18.75">
      <c r="A173" s="12" t="s">
        <v>135</v>
      </c>
      <c r="B173" s="7" t="s">
        <v>136</v>
      </c>
      <c r="C173" s="77">
        <v>0</v>
      </c>
      <c r="D173" s="77">
        <v>30275</v>
      </c>
      <c r="E173" s="77">
        <v>0</v>
      </c>
      <c r="F173" s="21"/>
      <c r="G173" s="22">
        <f t="shared" si="18"/>
        <v>0</v>
      </c>
      <c r="H173" s="72"/>
    </row>
    <row r="174" spans="1:8" ht="21" customHeight="1">
      <c r="A174" s="11">
        <v>2000</v>
      </c>
      <c r="B174" s="6" t="s">
        <v>44</v>
      </c>
      <c r="C174" s="16">
        <f>C175+C176</f>
        <v>838600</v>
      </c>
      <c r="D174" s="16">
        <f>D175+D176</f>
        <v>2057451</v>
      </c>
      <c r="E174" s="16">
        <f>E175+E176</f>
        <v>2145398</v>
      </c>
      <c r="F174" s="19">
        <f t="shared" si="17"/>
        <v>255.83090865728596</v>
      </c>
      <c r="G174" s="20">
        <f>F174*100/D174</f>
        <v>0.012434362162563578</v>
      </c>
      <c r="H174" s="72"/>
    </row>
    <row r="175" spans="1:8" ht="24.75" customHeight="1">
      <c r="A175" s="12">
        <v>2010</v>
      </c>
      <c r="B175" s="7" t="s">
        <v>141</v>
      </c>
      <c r="C175" s="84">
        <v>818600</v>
      </c>
      <c r="D175" s="84">
        <v>1666465</v>
      </c>
      <c r="E175" s="90">
        <v>1508645</v>
      </c>
      <c r="F175" s="21">
        <f t="shared" si="17"/>
        <v>184.29574883948203</v>
      </c>
      <c r="G175" s="22">
        <f>E175*100/D175</f>
        <v>90.52965408814467</v>
      </c>
      <c r="H175" s="72"/>
    </row>
    <row r="176" spans="1:8" ht="22.5" customHeight="1">
      <c r="A176" s="12" t="s">
        <v>142</v>
      </c>
      <c r="B176" s="7" t="s">
        <v>143</v>
      </c>
      <c r="C176" s="77">
        <v>20000</v>
      </c>
      <c r="D176" s="77">
        <v>390986</v>
      </c>
      <c r="E176" s="90">
        <v>636753</v>
      </c>
      <c r="F176" s="21">
        <f t="shared" si="17"/>
        <v>3183.765</v>
      </c>
      <c r="G176" s="22">
        <f>E176*100/D176</f>
        <v>162.8582609095978</v>
      </c>
      <c r="H176" s="72"/>
    </row>
    <row r="177" spans="1:8" ht="18.75">
      <c r="A177" s="11">
        <v>3000</v>
      </c>
      <c r="B177" s="6" t="s">
        <v>45</v>
      </c>
      <c r="C177" s="16">
        <f>C178+C179</f>
        <v>0</v>
      </c>
      <c r="D177" s="16">
        <f>D178+D179</f>
        <v>0</v>
      </c>
      <c r="E177" s="16">
        <f>E178+E179</f>
        <v>44018</v>
      </c>
      <c r="F177" s="19"/>
      <c r="G177" s="20"/>
      <c r="H177" s="72"/>
    </row>
    <row r="178" spans="1:8" ht="68.25" customHeight="1">
      <c r="A178" s="12" t="s">
        <v>193</v>
      </c>
      <c r="B178" s="7" t="s">
        <v>194</v>
      </c>
      <c r="C178" s="84">
        <v>0</v>
      </c>
      <c r="D178" s="84">
        <v>0</v>
      </c>
      <c r="E178" s="84">
        <v>1967</v>
      </c>
      <c r="F178" s="21"/>
      <c r="G178" s="22"/>
      <c r="H178" s="72"/>
    </row>
    <row r="179" spans="1:8" ht="18.75">
      <c r="A179" s="12">
        <v>3240</v>
      </c>
      <c r="B179" s="7" t="s">
        <v>109</v>
      </c>
      <c r="C179" s="90">
        <v>0</v>
      </c>
      <c r="D179" s="90">
        <v>0</v>
      </c>
      <c r="E179" s="90">
        <v>42051</v>
      </c>
      <c r="F179" s="21"/>
      <c r="G179" s="22"/>
      <c r="H179" s="72"/>
    </row>
    <row r="180" spans="1:8" ht="18.75">
      <c r="A180" s="11">
        <v>4000</v>
      </c>
      <c r="B180" s="6" t="s">
        <v>49</v>
      </c>
      <c r="C180" s="16">
        <f>SUM(C181:C185)</f>
        <v>1118303</v>
      </c>
      <c r="D180" s="16">
        <f>SUM(D181:D185)</f>
        <v>2424131</v>
      </c>
      <c r="E180" s="16">
        <f>SUM(E181:E185)</f>
        <v>1001544</v>
      </c>
      <c r="F180" s="19">
        <f aca="true" t="shared" si="19" ref="F180:F187">E180*100/C180</f>
        <v>89.55926971491625</v>
      </c>
      <c r="G180" s="20">
        <f aca="true" t="shared" si="20" ref="G180:G187">E180*100/D180</f>
        <v>41.31558896775793</v>
      </c>
      <c r="H180" s="72"/>
    </row>
    <row r="181" spans="1:8" ht="18.75">
      <c r="A181" s="12" t="s">
        <v>212</v>
      </c>
      <c r="B181" s="7" t="s">
        <v>73</v>
      </c>
      <c r="C181" s="90">
        <v>33500</v>
      </c>
      <c r="D181" s="90">
        <v>200384</v>
      </c>
      <c r="E181" s="90">
        <v>42520</v>
      </c>
      <c r="F181" s="21">
        <f t="shared" si="19"/>
        <v>126.92537313432835</v>
      </c>
      <c r="G181" s="22">
        <f t="shared" si="20"/>
        <v>21.21925902267646</v>
      </c>
      <c r="H181" s="72"/>
    </row>
    <row r="182" spans="1:8" ht="18.75">
      <c r="A182" s="12" t="s">
        <v>213</v>
      </c>
      <c r="B182" s="7" t="s">
        <v>74</v>
      </c>
      <c r="C182" s="90">
        <v>10000</v>
      </c>
      <c r="D182" s="90">
        <v>10000</v>
      </c>
      <c r="E182" s="90">
        <v>1645</v>
      </c>
      <c r="F182" s="21">
        <f t="shared" si="19"/>
        <v>16.45</v>
      </c>
      <c r="G182" s="22">
        <f t="shared" si="20"/>
        <v>16.45</v>
      </c>
      <c r="H182" s="72"/>
    </row>
    <row r="183" spans="1:8" ht="37.5">
      <c r="A183" s="12" t="s">
        <v>214</v>
      </c>
      <c r="B183" s="7" t="s">
        <v>215</v>
      </c>
      <c r="C183" s="90">
        <v>664493</v>
      </c>
      <c r="D183" s="90">
        <v>1791437</v>
      </c>
      <c r="E183" s="90">
        <v>684716</v>
      </c>
      <c r="F183" s="21">
        <f t="shared" si="19"/>
        <v>103.04337291739718</v>
      </c>
      <c r="G183" s="22">
        <f t="shared" si="20"/>
        <v>38.22160645336677</v>
      </c>
      <c r="H183" s="72"/>
    </row>
    <row r="184" spans="1:8" ht="18.75">
      <c r="A184" s="12" t="s">
        <v>216</v>
      </c>
      <c r="B184" s="7" t="s">
        <v>79</v>
      </c>
      <c r="C184" s="90">
        <v>410310</v>
      </c>
      <c r="D184" s="90">
        <v>410310</v>
      </c>
      <c r="E184" s="90">
        <v>272663</v>
      </c>
      <c r="F184" s="21"/>
      <c r="G184" s="22"/>
      <c r="H184" s="72"/>
    </row>
    <row r="185" spans="1:8" ht="18.75">
      <c r="A185" s="12" t="s">
        <v>217</v>
      </c>
      <c r="B185" s="7" t="s">
        <v>75</v>
      </c>
      <c r="C185" s="90">
        <v>0</v>
      </c>
      <c r="D185" s="90">
        <v>12000</v>
      </c>
      <c r="E185" s="90">
        <v>0</v>
      </c>
      <c r="F185" s="21" t="e">
        <f t="shared" si="19"/>
        <v>#DIV/0!</v>
      </c>
      <c r="G185" s="22">
        <f t="shared" si="20"/>
        <v>0</v>
      </c>
      <c r="H185" s="72"/>
    </row>
    <row r="186" spans="1:8" ht="18.75">
      <c r="A186" s="11">
        <v>6000</v>
      </c>
      <c r="B186" s="6" t="s">
        <v>48</v>
      </c>
      <c r="C186" s="16">
        <f>SUM(C187:C187)</f>
        <v>800000</v>
      </c>
      <c r="D186" s="16">
        <f>SUM(D187:D187)</f>
        <v>1370289</v>
      </c>
      <c r="E186" s="16">
        <f>SUM(E187:E187)</f>
        <v>150357</v>
      </c>
      <c r="F186" s="19">
        <f t="shared" si="19"/>
        <v>18.794625</v>
      </c>
      <c r="G186" s="20">
        <f t="shared" si="20"/>
        <v>10.972648835391658</v>
      </c>
      <c r="H186" s="72"/>
    </row>
    <row r="187" spans="1:8" ht="27" customHeight="1">
      <c r="A187" s="12" t="s">
        <v>246</v>
      </c>
      <c r="B187" s="73" t="s">
        <v>247</v>
      </c>
      <c r="C187" s="77">
        <v>800000</v>
      </c>
      <c r="D187" s="77">
        <v>1370289</v>
      </c>
      <c r="E187" s="90">
        <v>150357</v>
      </c>
      <c r="F187" s="21">
        <f t="shared" si="19"/>
        <v>18.794625</v>
      </c>
      <c r="G187" s="22">
        <f t="shared" si="20"/>
        <v>10.972648835391658</v>
      </c>
      <c r="H187" s="72"/>
    </row>
    <row r="188" spans="1:8" ht="18.75">
      <c r="A188" s="11">
        <v>6300</v>
      </c>
      <c r="B188" s="6" t="s">
        <v>51</v>
      </c>
      <c r="C188" s="16">
        <f>SUM(C189:C191)</f>
        <v>11968459</v>
      </c>
      <c r="D188" s="16">
        <f>SUM(D189:D191)</f>
        <v>33078876</v>
      </c>
      <c r="E188" s="16">
        <f>SUM(E189:E191)</f>
        <v>4611897</v>
      </c>
      <c r="F188" s="19">
        <f aca="true" t="shared" si="21" ref="F188:F217">E188*100/C188</f>
        <v>38.533757771155</v>
      </c>
      <c r="G188" s="20">
        <f aca="true" t="shared" si="22" ref="G188:G222">E188*100/D188</f>
        <v>13.942121249827231</v>
      </c>
      <c r="H188" s="72"/>
    </row>
    <row r="189" spans="1:8" ht="18.75" customHeight="1">
      <c r="A189" s="12" t="s">
        <v>248</v>
      </c>
      <c r="B189" s="7" t="s">
        <v>249</v>
      </c>
      <c r="C189" s="77">
        <v>10926459</v>
      </c>
      <c r="D189" s="77">
        <v>20870668</v>
      </c>
      <c r="E189" s="77">
        <v>3731578</v>
      </c>
      <c r="F189" s="21">
        <f t="shared" si="21"/>
        <v>34.15175950415409</v>
      </c>
      <c r="G189" s="22">
        <f t="shared" si="22"/>
        <v>17.879533132336732</v>
      </c>
      <c r="H189" s="72"/>
    </row>
    <row r="190" spans="1:8" ht="18.75">
      <c r="A190" s="12" t="s">
        <v>250</v>
      </c>
      <c r="B190" s="73" t="s">
        <v>251</v>
      </c>
      <c r="C190" s="77">
        <v>500000</v>
      </c>
      <c r="D190" s="77">
        <v>10525552</v>
      </c>
      <c r="E190" s="77">
        <v>133725</v>
      </c>
      <c r="F190" s="21">
        <f t="shared" si="21"/>
        <v>26.745</v>
      </c>
      <c r="G190" s="22">
        <f t="shared" si="22"/>
        <v>1.2704796860060166</v>
      </c>
      <c r="H190" s="72"/>
    </row>
    <row r="191" spans="1:8" ht="30.75" customHeight="1">
      <c r="A191" s="12" t="s">
        <v>252</v>
      </c>
      <c r="B191" s="76" t="s">
        <v>52</v>
      </c>
      <c r="C191" s="77">
        <v>542000</v>
      </c>
      <c r="D191" s="77">
        <v>1682656</v>
      </c>
      <c r="E191" s="77">
        <v>746594</v>
      </c>
      <c r="F191" s="21">
        <f t="shared" si="21"/>
        <v>137.7479704797048</v>
      </c>
      <c r="G191" s="22">
        <f t="shared" si="22"/>
        <v>44.36997223437233</v>
      </c>
      <c r="H191" s="72"/>
    </row>
    <row r="192" spans="1:8" s="33" customFormat="1" ht="30.75" customHeight="1">
      <c r="A192" s="11" t="s">
        <v>241</v>
      </c>
      <c r="B192" s="6" t="s">
        <v>48</v>
      </c>
      <c r="C192" s="89">
        <f>C193</f>
        <v>0</v>
      </c>
      <c r="D192" s="89">
        <f>D193</f>
        <v>380000</v>
      </c>
      <c r="E192" s="89">
        <f>E193</f>
        <v>15482</v>
      </c>
      <c r="F192" s="19"/>
      <c r="G192" s="20">
        <f>E192*100/D192</f>
        <v>4.074210526315789</v>
      </c>
      <c r="H192" s="26"/>
    </row>
    <row r="193" spans="1:8" ht="30.75" customHeight="1">
      <c r="A193" s="12" t="s">
        <v>227</v>
      </c>
      <c r="B193" s="76" t="s">
        <v>82</v>
      </c>
      <c r="C193" s="77">
        <v>0</v>
      </c>
      <c r="D193" s="77">
        <v>380000</v>
      </c>
      <c r="E193" s="77">
        <v>15482</v>
      </c>
      <c r="F193" s="21"/>
      <c r="G193" s="22">
        <f>E193*100/D193</f>
        <v>4.074210526315789</v>
      </c>
      <c r="H193" s="72"/>
    </row>
    <row r="194" spans="1:8" ht="37.5">
      <c r="A194" s="11" t="s">
        <v>242</v>
      </c>
      <c r="B194" s="6" t="s">
        <v>53</v>
      </c>
      <c r="C194" s="16">
        <f>C195</f>
        <v>4903322</v>
      </c>
      <c r="D194" s="16">
        <f>D195</f>
        <v>23145932</v>
      </c>
      <c r="E194" s="16">
        <f>E195</f>
        <v>11373175</v>
      </c>
      <c r="F194" s="19">
        <f t="shared" si="21"/>
        <v>231.94836072360738</v>
      </c>
      <c r="G194" s="20">
        <f t="shared" si="22"/>
        <v>49.13682024124153</v>
      </c>
      <c r="H194" s="72"/>
    </row>
    <row r="195" spans="1:8" ht="27.75" customHeight="1">
      <c r="A195" s="12" t="s">
        <v>230</v>
      </c>
      <c r="B195" s="73" t="s">
        <v>231</v>
      </c>
      <c r="C195" s="77">
        <v>4903322</v>
      </c>
      <c r="D195" s="77">
        <v>23145932</v>
      </c>
      <c r="E195" s="77">
        <v>11373175</v>
      </c>
      <c r="F195" s="21">
        <f t="shared" si="21"/>
        <v>231.94836072360738</v>
      </c>
      <c r="G195" s="22">
        <f t="shared" si="22"/>
        <v>49.13682024124153</v>
      </c>
      <c r="H195" s="72"/>
    </row>
    <row r="196" spans="1:8" ht="36.75" customHeight="1">
      <c r="A196" s="11" t="s">
        <v>244</v>
      </c>
      <c r="B196" s="6" t="s">
        <v>63</v>
      </c>
      <c r="C196" s="16">
        <f>SUM(C197:C198)</f>
        <v>300000</v>
      </c>
      <c r="D196" s="16">
        <f>SUM(D197:D198)</f>
        <v>300300</v>
      </c>
      <c r="E196" s="16">
        <f>SUM(E197:E198)</f>
        <v>300</v>
      </c>
      <c r="F196" s="19">
        <f t="shared" si="21"/>
        <v>0.1</v>
      </c>
      <c r="G196" s="20">
        <f t="shared" si="22"/>
        <v>0.0999000999000999</v>
      </c>
      <c r="H196" s="72"/>
    </row>
    <row r="197" spans="1:8" ht="18.75">
      <c r="A197" s="12" t="s">
        <v>233</v>
      </c>
      <c r="B197" s="73" t="s">
        <v>234</v>
      </c>
      <c r="C197" s="77">
        <v>240000</v>
      </c>
      <c r="D197" s="77">
        <v>240300</v>
      </c>
      <c r="E197" s="75">
        <v>300</v>
      </c>
      <c r="F197" s="21">
        <f t="shared" si="21"/>
        <v>0.125</v>
      </c>
      <c r="G197" s="22">
        <f t="shared" si="22"/>
        <v>0.12484394506866417</v>
      </c>
      <c r="H197" s="72"/>
    </row>
    <row r="198" spans="1:8" ht="37.5">
      <c r="A198" s="12" t="s">
        <v>253</v>
      </c>
      <c r="B198" s="73" t="s">
        <v>64</v>
      </c>
      <c r="C198" s="77">
        <v>60000</v>
      </c>
      <c r="D198" s="77">
        <v>60000</v>
      </c>
      <c r="E198" s="75">
        <v>0</v>
      </c>
      <c r="F198" s="21">
        <f t="shared" si="21"/>
        <v>0</v>
      </c>
      <c r="G198" s="22">
        <f t="shared" si="22"/>
        <v>0</v>
      </c>
      <c r="H198" s="72"/>
    </row>
    <row r="199" spans="1:8" ht="18.75">
      <c r="A199" s="11" t="s">
        <v>263</v>
      </c>
      <c r="B199" s="6" t="s">
        <v>55</v>
      </c>
      <c r="C199" s="16">
        <f>C200</f>
        <v>50000</v>
      </c>
      <c r="D199" s="16">
        <f>D200</f>
        <v>1273525</v>
      </c>
      <c r="E199" s="16">
        <f>E200</f>
        <v>803525</v>
      </c>
      <c r="F199" s="19">
        <f t="shared" si="21"/>
        <v>1607.05</v>
      </c>
      <c r="G199" s="20">
        <f t="shared" si="22"/>
        <v>63.09456037376573</v>
      </c>
      <c r="H199" s="72"/>
    </row>
    <row r="200" spans="1:8" ht="36.75" customHeight="1">
      <c r="A200" s="12" t="s">
        <v>254</v>
      </c>
      <c r="B200" s="73" t="s">
        <v>255</v>
      </c>
      <c r="C200" s="77">
        <v>50000</v>
      </c>
      <c r="D200" s="77">
        <v>1273525</v>
      </c>
      <c r="E200" s="77">
        <v>803525</v>
      </c>
      <c r="F200" s="21">
        <f t="shared" si="21"/>
        <v>1607.05</v>
      </c>
      <c r="G200" s="22">
        <f t="shared" si="22"/>
        <v>63.09456037376573</v>
      </c>
      <c r="H200" s="72"/>
    </row>
    <row r="201" spans="1:8" ht="36.75" customHeight="1">
      <c r="A201" s="11" t="s">
        <v>264</v>
      </c>
      <c r="B201" s="6" t="s">
        <v>110</v>
      </c>
      <c r="C201" s="16">
        <f>C202</f>
        <v>400000</v>
      </c>
      <c r="D201" s="16">
        <f>D202</f>
        <v>400000</v>
      </c>
      <c r="E201" s="16">
        <f>E202</f>
        <v>0</v>
      </c>
      <c r="F201" s="21">
        <f t="shared" si="21"/>
        <v>0</v>
      </c>
      <c r="G201" s="22">
        <f t="shared" si="22"/>
        <v>0</v>
      </c>
      <c r="H201" s="72"/>
    </row>
    <row r="202" spans="1:8" ht="30.75" customHeight="1">
      <c r="A202" s="12" t="s">
        <v>256</v>
      </c>
      <c r="B202" s="73" t="s">
        <v>111</v>
      </c>
      <c r="C202" s="77">
        <v>400000</v>
      </c>
      <c r="D202" s="77">
        <v>400000</v>
      </c>
      <c r="E202" s="75">
        <v>0</v>
      </c>
      <c r="F202" s="21">
        <f t="shared" si="21"/>
        <v>0</v>
      </c>
      <c r="G202" s="22">
        <f t="shared" si="22"/>
        <v>0</v>
      </c>
      <c r="H202" s="72"/>
    </row>
    <row r="203" spans="1:8" ht="30.75" customHeight="1">
      <c r="A203" s="11" t="s">
        <v>245</v>
      </c>
      <c r="B203" s="6" t="s">
        <v>57</v>
      </c>
      <c r="C203" s="16">
        <f>SUM(C204:C208)</f>
        <v>7500</v>
      </c>
      <c r="D203" s="16">
        <f>SUM(D204:D208)</f>
        <v>10967203</v>
      </c>
      <c r="E203" s="16">
        <f>SUM(E204:E208)</f>
        <v>4739037</v>
      </c>
      <c r="F203" s="19">
        <f t="shared" si="21"/>
        <v>63187.16</v>
      </c>
      <c r="G203" s="20">
        <f t="shared" si="22"/>
        <v>43.210990076503556</v>
      </c>
      <c r="H203" s="72"/>
    </row>
    <row r="204" spans="1:8" ht="40.5" customHeight="1">
      <c r="A204" s="12" t="s">
        <v>282</v>
      </c>
      <c r="B204" s="7" t="s">
        <v>108</v>
      </c>
      <c r="C204" s="84">
        <v>0</v>
      </c>
      <c r="D204" s="84">
        <v>1200000</v>
      </c>
      <c r="E204" s="84">
        <v>600000</v>
      </c>
      <c r="F204" s="21"/>
      <c r="G204" s="22">
        <f t="shared" si="22"/>
        <v>50</v>
      </c>
      <c r="H204" s="72"/>
    </row>
    <row r="205" spans="1:8" ht="63.75" customHeight="1">
      <c r="A205" s="12" t="s">
        <v>237</v>
      </c>
      <c r="B205" s="7" t="s">
        <v>87</v>
      </c>
      <c r="C205" s="84">
        <v>0</v>
      </c>
      <c r="D205" s="84">
        <v>198000</v>
      </c>
      <c r="E205" s="84">
        <v>195000</v>
      </c>
      <c r="F205" s="21"/>
      <c r="G205" s="22">
        <f t="shared" si="22"/>
        <v>98.48484848484848</v>
      </c>
      <c r="H205" s="72"/>
    </row>
    <row r="206" spans="1:8" ht="56.25" customHeight="1">
      <c r="A206" s="12" t="s">
        <v>280</v>
      </c>
      <c r="B206" s="7" t="s">
        <v>281</v>
      </c>
      <c r="C206" s="84">
        <v>0</v>
      </c>
      <c r="D206" s="84">
        <v>445167</v>
      </c>
      <c r="E206" s="84">
        <v>0</v>
      </c>
      <c r="F206" s="21"/>
      <c r="G206" s="22">
        <f t="shared" si="22"/>
        <v>0</v>
      </c>
      <c r="H206" s="72"/>
    </row>
    <row r="207" spans="1:8" ht="30.75" customHeight="1">
      <c r="A207" s="12" t="s">
        <v>238</v>
      </c>
      <c r="B207" s="7" t="s">
        <v>60</v>
      </c>
      <c r="C207" s="84">
        <v>7500</v>
      </c>
      <c r="D207" s="84">
        <v>227500</v>
      </c>
      <c r="E207" s="84">
        <v>317871</v>
      </c>
      <c r="F207" s="21">
        <f t="shared" si="21"/>
        <v>4238.28</v>
      </c>
      <c r="G207" s="22">
        <f t="shared" si="22"/>
        <v>139.72351648351648</v>
      </c>
      <c r="H207" s="72"/>
    </row>
    <row r="208" spans="1:8" ht="27.75" customHeight="1">
      <c r="A208" s="12" t="s">
        <v>239</v>
      </c>
      <c r="B208" s="73" t="s">
        <v>2</v>
      </c>
      <c r="C208" s="77">
        <v>0</v>
      </c>
      <c r="D208" s="77">
        <v>8896536</v>
      </c>
      <c r="E208" s="77">
        <v>3626166</v>
      </c>
      <c r="F208" s="21"/>
      <c r="G208" s="22">
        <f t="shared" si="22"/>
        <v>40.75930227225518</v>
      </c>
      <c r="H208" s="72"/>
    </row>
    <row r="209" spans="1:8" ht="22.5" customHeight="1">
      <c r="A209" s="11" t="s">
        <v>265</v>
      </c>
      <c r="B209" s="6" t="s">
        <v>24</v>
      </c>
      <c r="C209" s="16">
        <f>SUM(C210:C214)</f>
        <v>1134400</v>
      </c>
      <c r="D209" s="16">
        <f>SUM(D210:D214)</f>
        <v>4901519</v>
      </c>
      <c r="E209" s="16">
        <f>SUM(E210:E214)</f>
        <v>1403466</v>
      </c>
      <c r="F209" s="19">
        <f t="shared" si="21"/>
        <v>123.7187940761636</v>
      </c>
      <c r="G209" s="20">
        <f t="shared" si="22"/>
        <v>28.633286946352754</v>
      </c>
      <c r="H209" s="72"/>
    </row>
    <row r="210" spans="1:8" ht="30" customHeight="1">
      <c r="A210" s="12" t="s">
        <v>257</v>
      </c>
      <c r="B210" s="76" t="s">
        <v>66</v>
      </c>
      <c r="C210" s="77">
        <v>830000</v>
      </c>
      <c r="D210" s="77">
        <v>1438000</v>
      </c>
      <c r="E210" s="77">
        <v>729542</v>
      </c>
      <c r="F210" s="21">
        <f t="shared" si="21"/>
        <v>87.89662650602409</v>
      </c>
      <c r="G210" s="22">
        <f t="shared" si="22"/>
        <v>50.73310152990264</v>
      </c>
      <c r="H210" s="72"/>
    </row>
    <row r="211" spans="1:8" ht="30.75" customHeight="1">
      <c r="A211" s="12" t="s">
        <v>258</v>
      </c>
      <c r="B211" s="73" t="s">
        <v>259</v>
      </c>
      <c r="C211" s="77">
        <v>0</v>
      </c>
      <c r="D211" s="77">
        <v>212600</v>
      </c>
      <c r="E211" s="77">
        <v>102589</v>
      </c>
      <c r="F211" s="21"/>
      <c r="G211" s="22">
        <f t="shared" si="22"/>
        <v>48.25446848541863</v>
      </c>
      <c r="H211" s="72"/>
    </row>
    <row r="212" spans="1:8" ht="40.5" customHeight="1">
      <c r="A212" s="12" t="s">
        <v>283</v>
      </c>
      <c r="B212" s="73" t="s">
        <v>284</v>
      </c>
      <c r="C212" s="77">
        <v>0</v>
      </c>
      <c r="D212" s="77">
        <v>2708497</v>
      </c>
      <c r="E212" s="77">
        <v>373896</v>
      </c>
      <c r="F212" s="21"/>
      <c r="G212" s="22">
        <f t="shared" si="22"/>
        <v>13.804556549259608</v>
      </c>
      <c r="H212" s="72"/>
    </row>
    <row r="213" spans="1:8" ht="38.25" customHeight="1">
      <c r="A213" s="12" t="s">
        <v>260</v>
      </c>
      <c r="B213" s="73" t="s">
        <v>261</v>
      </c>
      <c r="C213" s="77">
        <v>0</v>
      </c>
      <c r="D213" s="77">
        <v>84800</v>
      </c>
      <c r="E213" s="77">
        <v>79816</v>
      </c>
      <c r="F213" s="21"/>
      <c r="G213" s="22">
        <f t="shared" si="22"/>
        <v>94.12264150943396</v>
      </c>
      <c r="H213" s="72"/>
    </row>
    <row r="214" spans="1:8" s="33" customFormat="1" ht="63" customHeight="1" thickBot="1">
      <c r="A214" s="12" t="s">
        <v>262</v>
      </c>
      <c r="B214" s="73" t="s">
        <v>68</v>
      </c>
      <c r="C214" s="77">
        <v>304400</v>
      </c>
      <c r="D214" s="77">
        <v>457622</v>
      </c>
      <c r="E214" s="77">
        <v>117623</v>
      </c>
      <c r="F214" s="21">
        <f t="shared" si="21"/>
        <v>38.640932982917214</v>
      </c>
      <c r="G214" s="22">
        <f t="shared" si="22"/>
        <v>25.70309119753858</v>
      </c>
      <c r="H214" s="72"/>
    </row>
    <row r="215" spans="1:8" ht="63" customHeight="1" hidden="1">
      <c r="A215" s="12" t="s">
        <v>65</v>
      </c>
      <c r="B215" s="7" t="s">
        <v>66</v>
      </c>
      <c r="C215" s="13"/>
      <c r="D215" s="13"/>
      <c r="E215" s="13"/>
      <c r="F215" s="21" t="e">
        <f t="shared" si="21"/>
        <v>#DIV/0!</v>
      </c>
      <c r="G215" s="22" t="e">
        <f t="shared" si="22"/>
        <v>#DIV/0!</v>
      </c>
      <c r="H215" s="72"/>
    </row>
    <row r="216" spans="1:8" ht="57" hidden="1" thickBot="1">
      <c r="A216" s="12" t="s">
        <v>67</v>
      </c>
      <c r="B216" s="7" t="s">
        <v>68</v>
      </c>
      <c r="C216" s="13"/>
      <c r="D216" s="13"/>
      <c r="E216" s="13"/>
      <c r="F216" s="21" t="e">
        <f t="shared" si="21"/>
        <v>#DIV/0!</v>
      </c>
      <c r="G216" s="22" t="e">
        <f t="shared" si="22"/>
        <v>#DIV/0!</v>
      </c>
      <c r="H216" s="72"/>
    </row>
    <row r="217" spans="1:8" ht="28.5" customHeight="1" hidden="1">
      <c r="A217" s="11" t="s">
        <v>56</v>
      </c>
      <c r="B217" s="6" t="s">
        <v>57</v>
      </c>
      <c r="C217" s="16">
        <f>SUM(C218:C221)</f>
        <v>0</v>
      </c>
      <c r="D217" s="16">
        <f>SUM(D218:D221)</f>
        <v>0</v>
      </c>
      <c r="E217" s="16">
        <f>SUM(E218:E221)</f>
        <v>0</v>
      </c>
      <c r="F217" s="19" t="e">
        <f t="shared" si="21"/>
        <v>#DIV/0!</v>
      </c>
      <c r="G217" s="20" t="e">
        <f t="shared" si="22"/>
        <v>#DIV/0!</v>
      </c>
      <c r="H217" s="72"/>
    </row>
    <row r="218" spans="1:8" ht="55.5" customHeight="1" hidden="1">
      <c r="A218" s="12" t="s">
        <v>107</v>
      </c>
      <c r="B218" s="7" t="s">
        <v>108</v>
      </c>
      <c r="C218" s="13"/>
      <c r="D218" s="13"/>
      <c r="E218" s="13"/>
      <c r="F218" s="21"/>
      <c r="G218" s="22" t="e">
        <f t="shared" si="22"/>
        <v>#DIV/0!</v>
      </c>
      <c r="H218" s="72"/>
    </row>
    <row r="219" spans="1:8" ht="35.25" customHeight="1" hidden="1">
      <c r="A219" s="12" t="s">
        <v>89</v>
      </c>
      <c r="B219" s="7" t="s">
        <v>87</v>
      </c>
      <c r="C219" s="13"/>
      <c r="D219" s="13"/>
      <c r="E219" s="13"/>
      <c r="F219" s="21"/>
      <c r="G219" s="22" t="e">
        <f t="shared" si="22"/>
        <v>#DIV/0!</v>
      </c>
      <c r="H219" s="72"/>
    </row>
    <row r="220" spans="1:8" ht="36.75" customHeight="1" hidden="1">
      <c r="A220" s="12" t="s">
        <v>80</v>
      </c>
      <c r="B220" s="7" t="s">
        <v>2</v>
      </c>
      <c r="C220" s="13"/>
      <c r="D220" s="13"/>
      <c r="E220" s="13"/>
      <c r="F220" s="21"/>
      <c r="G220" s="22" t="e">
        <f t="shared" si="22"/>
        <v>#DIV/0!</v>
      </c>
      <c r="H220" s="72"/>
    </row>
    <row r="221" spans="1:8" ht="19.5" hidden="1" thickBot="1">
      <c r="A221" s="114" t="s">
        <v>59</v>
      </c>
      <c r="B221" s="115" t="s">
        <v>60</v>
      </c>
      <c r="C221" s="48"/>
      <c r="D221" s="48"/>
      <c r="E221" s="48"/>
      <c r="F221" s="116"/>
      <c r="G221" s="117" t="e">
        <f t="shared" si="22"/>
        <v>#DIV/0!</v>
      </c>
      <c r="H221" s="72"/>
    </row>
    <row r="222" spans="1:8" ht="19.5" thickBot="1">
      <c r="A222" s="8" t="s">
        <v>3</v>
      </c>
      <c r="B222" s="9" t="s">
        <v>61</v>
      </c>
      <c r="C222" s="15">
        <f>C165+C167+C174+C177+C180+C186+C188+C194+C196+C199+C201+C203+C209+C192</f>
        <v>32071800</v>
      </c>
      <c r="D222" s="15">
        <f>D165+D167+D174+D177+D180+D186+D188+D194+D196+D199+D201+D203+D209+D192</f>
        <v>100600400</v>
      </c>
      <c r="E222" s="15">
        <f>E165+E167+E174+E177+E180+E186+E188+E194+E196+E199+E201+E203+E209+E192</f>
        <v>66495995</v>
      </c>
      <c r="F222" s="23">
        <f>E222*100/C222</f>
        <v>207.3347769691754</v>
      </c>
      <c r="G222" s="24">
        <f t="shared" si="22"/>
        <v>66.0991357887245</v>
      </c>
      <c r="H222" s="72"/>
    </row>
    <row r="223" ht="18.75">
      <c r="H223" s="72"/>
    </row>
    <row r="224" ht="18.75">
      <c r="H224" s="72"/>
    </row>
  </sheetData>
  <mergeCells count="14">
    <mergeCell ref="A164:G164"/>
    <mergeCell ref="A149:G149"/>
    <mergeCell ref="A162:B162"/>
    <mergeCell ref="A163:B163"/>
    <mergeCell ref="A52:G52"/>
    <mergeCell ref="A1:G1"/>
    <mergeCell ref="F4:G4"/>
    <mergeCell ref="A6:G6"/>
    <mergeCell ref="C4:C5"/>
    <mergeCell ref="D4:D5"/>
    <mergeCell ref="E4:E5"/>
    <mergeCell ref="A2:G2"/>
    <mergeCell ref="A4:A5"/>
    <mergeCell ref="B4:B5"/>
  </mergeCells>
  <printOptions/>
  <pageMargins left="0.75" right="0.33" top="0.393700787401575" bottom="0.393700787401575" header="0" footer="0"/>
  <pageSetup fitToHeight="6" fitToWidth="1" horizontalDpi="600" verticalDpi="600" orientation="portrait" paperSize="9" scale="52" r:id="rId1"/>
  <rowBreaks count="2" manualBreakCount="2">
    <brk id="108" max="6" man="1"/>
    <brk id="15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t.trofymyshyn</dc:creator>
  <cp:keywords/>
  <dc:description/>
  <cp:lastModifiedBy>f002</cp:lastModifiedBy>
  <cp:lastPrinted>2017-08-07T08:54:02Z</cp:lastPrinted>
  <dcterms:created xsi:type="dcterms:W3CDTF">2010-07-22T07:47:55Z</dcterms:created>
  <dcterms:modified xsi:type="dcterms:W3CDTF">2017-08-07T08:59:01Z</dcterms:modified>
  <cp:category/>
  <cp:version/>
  <cp:contentType/>
  <cp:contentStatus/>
</cp:coreProperties>
</file>