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Лист1" sheetId="1" r:id="rId1"/>
  </sheets>
  <definedNames>
    <definedName name="_xlnm.Print_Titles" localSheetId="0">'Лист1'!$4:$5</definedName>
    <definedName name="_xlnm.Print_Area" localSheetId="0">'Лист1'!$A$1:$G$234</definedName>
  </definedNames>
  <calcPr fullCalcOnLoad="1"/>
</workbook>
</file>

<file path=xl/sharedStrings.xml><?xml version="1.0" encoding="utf-8"?>
<sst xmlns="http://schemas.openxmlformats.org/spreadsheetml/2006/main" count="378" uniqueCount="295">
  <si>
    <t>Код</t>
  </si>
  <si>
    <t>Показник</t>
  </si>
  <si>
    <t>Інші субвенції</t>
  </si>
  <si>
    <t xml:space="preserve"> </t>
  </si>
  <si>
    <t>% виконання</t>
  </si>
  <si>
    <t>ДОХОДИ: загальний фонд</t>
  </si>
  <si>
    <t>Податкові надходження</t>
  </si>
  <si>
    <t>Єдиний податок</t>
  </si>
  <si>
    <t>Разом</t>
  </si>
  <si>
    <t>Неподаткові надходження</t>
  </si>
  <si>
    <t>Інші надходження</t>
  </si>
  <si>
    <t>Державне  мито</t>
  </si>
  <si>
    <t>Всього загальний фонд</t>
  </si>
  <si>
    <t>Дотації</t>
  </si>
  <si>
    <t>Всього доходів з дотацією</t>
  </si>
  <si>
    <t>Субвенції</t>
  </si>
  <si>
    <t>Субвенція з держ.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</si>
  <si>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ветеранам з послуг зв'язку та інших передбачених законодавством пільг… та компенсацію за пільговий проїзд окремих категорії громадян</t>
  </si>
  <si>
    <t>Субвенція з держ.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</si>
  <si>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</si>
  <si>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Всього доходів загального фонду</t>
  </si>
  <si>
    <t>ДОХОДИ:спеціальний фонд</t>
  </si>
  <si>
    <t>Надходження коштів від відшкодування втрат с/г і лісогосподарського виробництва</t>
  </si>
  <si>
    <t>Власні надходження бюджетних установ</t>
  </si>
  <si>
    <t>Цільові фонди</t>
  </si>
  <si>
    <t>Надходження від продажу землі</t>
  </si>
  <si>
    <t>Разом доходів спеціального фонду</t>
  </si>
  <si>
    <t>Всього спеціальний фонд</t>
  </si>
  <si>
    <t>в тому числі бюджет розвитку</t>
  </si>
  <si>
    <t>Довідка</t>
  </si>
  <si>
    <t>План на рік затверджений місцевими радами</t>
  </si>
  <si>
    <t xml:space="preserve">до плану на рік, затвердж.місц.радами </t>
  </si>
  <si>
    <t>Податок на доходи фізичних осіб</t>
  </si>
  <si>
    <t>Податок на прибуток підприємств та фінансових установ комунальної власності</t>
  </si>
  <si>
    <t>Адміністративні штрафи та інші санкції</t>
  </si>
  <si>
    <t>Екологічний податок</t>
  </si>
  <si>
    <t>Грошові стягнення за шкоду, заподіяну порушенням законодавства про охорону навколишнього природного середовища внаслідок господарської діяльності</t>
  </si>
  <si>
    <t>грн.</t>
  </si>
  <si>
    <t>ВИДАТКИ: загальний фонд</t>
  </si>
  <si>
    <t>Державне управління</t>
  </si>
  <si>
    <t>60000</t>
  </si>
  <si>
    <t>Правоохоронна діяльність та забезпечення безпеки держави</t>
  </si>
  <si>
    <t>Освіта</t>
  </si>
  <si>
    <t>Охорона здоров`я</t>
  </si>
  <si>
    <t>Соціальний захист та соціальне забезпечення</t>
  </si>
  <si>
    <t>Інші видатки на соціальний захист населення</t>
  </si>
  <si>
    <t>Програми і заходи центрів соціальних служб для сім`ї, дітей та молоді</t>
  </si>
  <si>
    <t>Житлово-комунальне господарство</t>
  </si>
  <si>
    <t>Культура і мистецтво</t>
  </si>
  <si>
    <t>Фізична культура і спорт</t>
  </si>
  <si>
    <t>Будівництво</t>
  </si>
  <si>
    <t>Розробка схем та проектних рішень масового застосування</t>
  </si>
  <si>
    <t>Транспорт, дорожнє господарство, зв`язок, телекомунікації та інформатика</t>
  </si>
  <si>
    <t>Компенсаційні виплати на пільговий проїзд автомобільним транспортом окремим категоріям громадян</t>
  </si>
  <si>
    <t>Інші послуги, пов`язані з економічною діяльністю</t>
  </si>
  <si>
    <t>250000</t>
  </si>
  <si>
    <t>Видатки, не віднесені до основних груп</t>
  </si>
  <si>
    <t>Резервний фонд</t>
  </si>
  <si>
    <t>250404</t>
  </si>
  <si>
    <t>Інші видатки</t>
  </si>
  <si>
    <t xml:space="preserve">Усього </t>
  </si>
  <si>
    <t>ВИДАТКИ: спеціальний фонд</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</si>
  <si>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</si>
  <si>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</si>
  <si>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240601</t>
  </si>
  <si>
    <t>Охорона та раціональне використання природних ресурсів</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</si>
  <si>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</si>
  <si>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</si>
  <si>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Надходження коштів пайової участі у розвитку інфраструктури населеного пункту</t>
  </si>
  <si>
    <t>Кошти від відчуження майна, що перебуває в комунальній власності</t>
  </si>
  <si>
    <t>Місцева пожежна охорона</t>
  </si>
  <si>
    <t>Інші освітні програми</t>
  </si>
  <si>
    <t>Бібліотеки</t>
  </si>
  <si>
    <t>Музеї і виставки</t>
  </si>
  <si>
    <t>Інші культурно-освітні заклади та заходи</t>
  </si>
  <si>
    <t>Утримання апарату управління громадських фізкультурно-спортивних організацій (ФСТ"Колос")</t>
  </si>
  <si>
    <t>до плану на рік, затвердженого місцевими радами з урахуванням змін</t>
  </si>
  <si>
    <t>План на рік затверджений місцевими радами з урахуванням змін</t>
  </si>
  <si>
    <t>Школи естетичного виховання дітей</t>
  </si>
  <si>
    <t>250380</t>
  </si>
  <si>
    <t>Проведення навчально-тренувальних зборів і змагань з неолімпійських видів спорту</t>
  </si>
  <si>
    <t>Благоустрій міст, сіл, селищ</t>
  </si>
  <si>
    <t>120000</t>
  </si>
  <si>
    <t>Засоби масової інформації</t>
  </si>
  <si>
    <t>120201</t>
  </si>
  <si>
    <t>Періодичні видання (газети та журнали)</t>
  </si>
  <si>
    <t>Субвенція з місцевого бюджету державному бюджету на виконання програм соціально-економічного та культурного розвитку регіонів</t>
  </si>
  <si>
    <t>Субвенція на утримання об'єктів спільного користування чи ліквідацію негативних наслідків діяльності об'єктів спільного користування</t>
  </si>
  <si>
    <t>250344</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</si>
  <si>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</si>
  <si>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</si>
  <si>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</si>
  <si>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Податок на майно</t>
  </si>
  <si>
    <t>Туристичний збір</t>
  </si>
  <si>
    <t>Збір за провадження деяких видів підприємницької діяльності, що справлявся до 1 січня 2015 року</t>
  </si>
  <si>
    <t>Плата за розміщення тимчасово вільних коштів місцевих бюджетів</t>
  </si>
  <si>
    <t>Надходження від орендної плати за користування цілісним майновим комплексом та іншим майном, що перебуває в комунальній власності</t>
  </si>
  <si>
    <t>Орендна плата за водні об'єкти (їх частини), що надаються в користування на умовах орендирайонними адміністраціями, місцевими радами</t>
  </si>
  <si>
    <t>Базова дотація</t>
  </si>
  <si>
    <t>Субвенція з державного бюджету місцевим бюджетам на виплату допомог сім'ям з дітьми, малозабезпеченим сім'ям, інвалідам з дитинства, дітям-інвалідам та тимчасової державної допомоги дітям та допомоги по догляду за інвалідами 1 чи 2 групи внаслідок психічного розладу</t>
  </si>
  <si>
    <t>Лікарні</t>
  </si>
  <si>
    <t>Освітня субвенція з державного бюджету місцевим бюджетам</t>
  </si>
  <si>
    <t>Медична субвенція з державного бюджету місцевим бюджетам</t>
  </si>
  <si>
    <t>Частина чистого прибутку комунальних унітарних підприємств, що вилучається до відповідного місцевого бюджету</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</si>
  <si>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</si>
  <si>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на утримання об`єктів спільного користування чи ліквідацію негативних наслідків діяльності об`єктів спільного користування</t>
  </si>
  <si>
    <t>250324</t>
  </si>
  <si>
    <t>Субвенція іншим бюджетам на виконання інвестиційних проектів</t>
  </si>
  <si>
    <t>Організація та проведення громадських робіт</t>
  </si>
  <si>
    <t>Охорона навколишнього природного середовища та ядерна безпека</t>
  </si>
  <si>
    <t>Охорона і раціональне використання водних ресурсів</t>
  </si>
  <si>
    <t>Адміністративний збір за проведення державної реєстрації юридичних осіб, фізичних осіб -підприємців та громадських формувань</t>
  </si>
  <si>
    <t>Плата за надання іншихадміністративних послуг</t>
  </si>
  <si>
    <t>Додаткова дотація</t>
  </si>
  <si>
    <t>Адміністративні штрафи та штрафні санкції за порушення законодавства у сфері виробництва та обігу алкогольних напоїв та тютюнових виробів</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</si>
  <si>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грунтового покриву (родючого шару грунту) безспеціального дозволу; відшкодування збитків за погіршення якості грунтового покриву тощо та за неодержання доходів у зв'язку з тимчасовим невикористанням земельних ділянок</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</si>
  <si>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</si>
  <si>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</si>
  <si>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1010</t>
  </si>
  <si>
    <t>Дошкільна освіта</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</si>
  <si>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</si>
  <si>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</si>
  <si>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</si>
  <si>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</si>
  <si>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1090</t>
  </si>
  <si>
    <t>Надання позашкільної освіти позашкільними закладами освіти, заходи із позашкільної роботи з дітьми</t>
  </si>
  <si>
    <t>1150</t>
  </si>
  <si>
    <t>Підвищення кваліфікації, перепідготовка кадрів іншими закладами післядипломної освіти</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</si>
  <si>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</si>
  <si>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</si>
  <si>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</si>
  <si>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</si>
  <si>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</si>
  <si>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</si>
  <si>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</si>
  <si>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</si>
  <si>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</si>
  <si>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1230</t>
  </si>
  <si>
    <t>Надання допомоги дітям-сиротам і дітям, позбавленим батьківського піклування, яким виповнюється 18 років</t>
  </si>
  <si>
    <t>2010</t>
  </si>
  <si>
    <t>Багатопрофільна стаціонарна медична допомога населенню</t>
  </si>
  <si>
    <t>2180</t>
  </si>
  <si>
    <t>Первинна медична допомога населенню</t>
  </si>
  <si>
    <t>2220</t>
  </si>
  <si>
    <t>Інші заходи в галузі охорони здоров`я</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</si>
  <si>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</si>
  <si>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</si>
  <si>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</si>
  <si>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</si>
  <si>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</si>
  <si>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</si>
  <si>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</si>
  <si>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</si>
  <si>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</si>
  <si>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</si>
  <si>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</si>
  <si>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</si>
  <si>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</si>
  <si>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</si>
  <si>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</si>
  <si>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</si>
  <si>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</si>
  <si>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</si>
  <si>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</si>
  <si>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</si>
  <si>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</si>
  <si>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</si>
  <si>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3035</t>
  </si>
  <si>
    <t>3041</t>
  </si>
  <si>
    <t>Надання допомоги у зв`язку з вагітністю і пологами</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</si>
  <si>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</si>
  <si>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</si>
  <si>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</si>
  <si>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</si>
  <si>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</si>
  <si>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</si>
  <si>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</si>
  <si>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</si>
  <si>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</si>
  <si>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</si>
  <si>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</si>
  <si>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</si>
  <si>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</si>
  <si>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</si>
  <si>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</si>
  <si>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</si>
  <si>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</si>
  <si>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</si>
  <si>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</si>
  <si>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Надання допомоги по догляду за інвалідами I чи II групи внаслідок психічного розладу</t>
  </si>
  <si>
    <t>3090</t>
  </si>
  <si>
    <t>Видатки на поховання учасників бойових дій та інвалідів війни</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</si>
  <si>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</si>
  <si>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</si>
  <si>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3131</t>
  </si>
  <si>
    <t>Центри соціальних служб для сім`ї, дітей та молоді</t>
  </si>
  <si>
    <t>3132</t>
  </si>
  <si>
    <t>3141</t>
  </si>
  <si>
    <t>Здійснення заходів та реалізація проектів на виконання Державної цільової соціальної програми `Молодь України`</t>
  </si>
  <si>
    <t>3143</t>
  </si>
  <si>
    <t>Інші заходи та заклади молодіжної політики</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</si>
  <si>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</si>
  <si>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</si>
  <si>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</si>
  <si>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</si>
  <si>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</si>
  <si>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</si>
  <si>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3202</t>
  </si>
  <si>
    <t>Надання фінансової підтримки громадським організаціям інвалідів і ветеранів, діяльність яких має соціальну спрямованість</t>
  </si>
  <si>
    <t>3240</t>
  </si>
  <si>
    <t>3400</t>
  </si>
  <si>
    <t>4060</t>
  </si>
  <si>
    <t>4070</t>
  </si>
  <si>
    <t>4090</t>
  </si>
  <si>
    <t>Палаци і будинки культури, клуби та інші заклади клубного типу</t>
  </si>
  <si>
    <t>4100</t>
  </si>
  <si>
    <t>4200</t>
  </si>
  <si>
    <t>5011</t>
  </si>
  <si>
    <t>Проведення навчально-тренувальних зборів і змагань з олімпійських видів спорту</t>
  </si>
  <si>
    <t>5012</t>
  </si>
  <si>
    <t>5031</t>
  </si>
  <si>
    <t>Утримання та навчально-тренувальна робота комунальних дитячо-юнацьких спортивних шкіл</t>
  </si>
  <si>
    <t>5053</t>
  </si>
  <si>
    <t>Фінансова підтримка на утримання місцевих осередків (рад) всеукраїнських організацій фізкультурно-спортивної спрямованості</t>
  </si>
  <si>
    <t>5062</t>
  </si>
  <si>
    <t>Підтримка спорту вищих досягнень та організацій, які здійснюють фізкультурно-спортивну діяльність в регіоні</t>
  </si>
  <si>
    <t>6060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</si>
  <si>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</si>
  <si>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</si>
  <si>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6650</t>
  </si>
  <si>
    <t>Утримання та розвиток інфраструктури доріг</t>
  </si>
  <si>
    <t>7010</t>
  </si>
  <si>
    <t>7310</t>
  </si>
  <si>
    <t>Проведення заходів із землеустрою</t>
  </si>
  <si>
    <t>8010</t>
  </si>
  <si>
    <t>8290</t>
  </si>
  <si>
    <t>8370</t>
  </si>
  <si>
    <t>8600</t>
  </si>
  <si>
    <t>8800</t>
  </si>
  <si>
    <t>0100</t>
  </si>
  <si>
    <t>6000</t>
  </si>
  <si>
    <t>6600</t>
  </si>
  <si>
    <t>7000</t>
  </si>
  <si>
    <t>7300</t>
  </si>
  <si>
    <t>8000</t>
  </si>
  <si>
    <t>6021</t>
  </si>
  <si>
    <t>Капітальний ремонт житлового фонду</t>
  </si>
  <si>
    <t>6310</t>
  </si>
  <si>
    <t>Реалізація заходів щодо інвестиційного розвитку території</t>
  </si>
  <si>
    <t>6410</t>
  </si>
  <si>
    <t>Реалізація інвестиційних проектів</t>
  </si>
  <si>
    <t>6430</t>
  </si>
  <si>
    <t>7330</t>
  </si>
  <si>
    <t>7470</t>
  </si>
  <si>
    <t>Внески до статутного капіталу суб`єктів господарювання</t>
  </si>
  <si>
    <t>7611</t>
  </si>
  <si>
    <t>9110</t>
  </si>
  <si>
    <t>9120</t>
  </si>
  <si>
    <t>Утилізація відходів</t>
  </si>
  <si>
    <t>9140</t>
  </si>
  <si>
    <t>Інша діяльність у сфері охорони навколишнього природного середовища</t>
  </si>
  <si>
    <t>9180</t>
  </si>
  <si>
    <t>7400</t>
  </si>
  <si>
    <t>7600</t>
  </si>
  <si>
    <t>9100</t>
  </si>
  <si>
    <t>Адміністративний збір за державну реєстрацію речових прав на нерухоме майно та їх обтяжень</t>
  </si>
  <si>
    <t>Надання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</si>
  <si>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</si>
  <si>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здійснення заходів щодо соціально-економічного розвитку окремих територій</t>
  </si>
  <si>
    <t>Субвенція за рахунок залишку коштів освітньої субвенції з державного бюджету місцевим бюджетам, що утворився на початок бюджетного періоду</t>
  </si>
  <si>
    <t>3112</t>
  </si>
  <si>
    <t>Заходи державної політики з питань дітей та їх соціального захисту</t>
  </si>
  <si>
    <t>Підтримка періодичних видань (газет та журналів)</t>
  </si>
  <si>
    <t>8021</t>
  </si>
  <si>
    <t>Проведення місцевих виборів</t>
  </si>
  <si>
    <t>8380</t>
  </si>
  <si>
    <t>8510</t>
  </si>
  <si>
    <t>8590</t>
  </si>
  <si>
    <t>Видатки на реалізацію програм допомоги і грантів міжнародних фінансових організацій та Європейського Союзу</t>
  </si>
  <si>
    <t>8300</t>
  </si>
  <si>
    <t>9130</t>
  </si>
  <si>
    <t>Ліквідація іншого забруднення навколишнього природного середовища</t>
  </si>
  <si>
    <t>про виконання бюджету Вінницького району за 9 місяців 2017 року</t>
  </si>
  <si>
    <t>Фактичне виконання  за 9 місяців 2017 року</t>
  </si>
  <si>
    <t>Забезпечення централізованих заходів з лікування хворих на цукровий та нецукровий діабет</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</si>
  <si>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</si>
  <si>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Інші природоохоронні заходи</t>
  </si>
  <si>
    <t>6324</t>
  </si>
  <si>
    <t>Будівництво та придбання житла для окремих категорій населення</t>
  </si>
  <si>
    <t>8440</t>
  </si>
  <si>
    <t>Разом по загальному та спеціальному фонду (видатки)</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</si>
  <si>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</si>
  <si>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</si>
  <si>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за рахунок залишку коштів освітньої субвенції з державного бюджету місцевим бюджетам, що утворилась на початок бюджетного періоду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</si>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</sst>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
    <numFmt numFmtId="181" formatCode="0.0"/>
    <numFmt numFmtId="182" formatCode="#,##0.0"/>
    <numFmt numFmtId="183" formatCode="#,##0.000"/>
    <numFmt numFmtId="184" formatCode="#,##0.0000"/>
    <numFmt numFmtId="185" formatCode="#0.0"/>
    <numFmt numFmtId="186" formatCode="#0"/>
    <numFmt numFmtId="187" formatCode="0.000"/>
    <numFmt numFmtId="188" formatCode="0.0000"/>
  </numFmts>
  <fonts count="27">
    <font>
      <sz val="10"/>
      <name val="Arial Cyr"/>
      <family val="0"/>
    </font>
    <font>
      <sz val="10"/>
      <name val="Arial"/>
      <family val="0"/>
    </font>
    <font>
      <b/>
      <sz val="14"/>
      <name val="Times New Roman"/>
      <family val="1"/>
    </font>
    <font>
      <sz val="14"/>
      <name val="Times New Roman"/>
      <family val="1"/>
    </font>
    <font>
      <b/>
      <sz val="12"/>
      <name val="Times New Roman"/>
      <family val="1"/>
    </font>
    <font>
      <sz val="12"/>
      <name val="Times New Roman"/>
      <family val="1"/>
    </font>
    <font>
      <u val="single"/>
      <sz val="8.5"/>
      <color indexed="12"/>
      <name val="Arial Cyr"/>
      <family val="0"/>
    </font>
    <font>
      <u val="single"/>
      <sz val="8.5"/>
      <color indexed="36"/>
      <name val="Arial Cyr"/>
      <family val="0"/>
    </font>
    <font>
      <b/>
      <sz val="14"/>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Arial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thin"/>
      <top>
        <color indexed="63"/>
      </top>
      <bottom style="thin"/>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0" fillId="0" borderId="0">
      <alignment/>
      <protection/>
    </xf>
    <xf numFmtId="0" fontId="7" fillId="0" borderId="0" applyNumberFormat="0" applyFill="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3" fillId="4" borderId="0" applyNumberFormat="0" applyBorder="0" applyAlignment="0" applyProtection="0"/>
  </cellStyleXfs>
  <cellXfs count="176">
    <xf numFmtId="0" fontId="0" fillId="0" borderId="0" xfId="0" applyAlignment="1">
      <alignment/>
    </xf>
    <xf numFmtId="0" fontId="3" fillId="0" borderId="0" xfId="0" applyFont="1" applyAlignment="1">
      <alignment/>
    </xf>
    <xf numFmtId="0" fontId="3" fillId="0" borderId="0" xfId="0" applyFont="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xf>
    <xf numFmtId="0" fontId="2" fillId="0" borderId="11"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vertical="center" wrapText="1"/>
    </xf>
    <xf numFmtId="0" fontId="2" fillId="0" borderId="12" xfId="0" applyFont="1" applyBorder="1" applyAlignment="1" quotePrefix="1">
      <alignment vertical="center" wrapText="1"/>
    </xf>
    <xf numFmtId="0" fontId="2" fillId="0" borderId="13" xfId="0" applyFont="1" applyBorder="1" applyAlignment="1">
      <alignment vertical="center" wrapText="1"/>
    </xf>
    <xf numFmtId="0" fontId="3" fillId="0" borderId="14" xfId="0" applyFont="1" applyFill="1" applyBorder="1" applyAlignment="1">
      <alignment horizontal="center" vertical="center" wrapText="1"/>
    </xf>
    <xf numFmtId="0" fontId="2" fillId="0" borderId="11" xfId="0" applyFont="1" applyBorder="1" applyAlignment="1" quotePrefix="1">
      <alignment horizontal="center" vertical="center" wrapText="1"/>
    </xf>
    <xf numFmtId="0" fontId="3" fillId="0" borderId="11" xfId="0" applyFont="1" applyBorder="1" applyAlignment="1" quotePrefix="1">
      <alignment horizontal="center" vertical="center" wrapText="1"/>
    </xf>
    <xf numFmtId="3" fontId="3" fillId="0" borderId="15"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 fontId="3" fillId="0" borderId="0" xfId="0" applyNumberFormat="1" applyFont="1" applyFill="1" applyAlignment="1">
      <alignment horizontal="center" vertical="center" wrapText="1"/>
    </xf>
    <xf numFmtId="181" fontId="3" fillId="0" borderId="0" xfId="0" applyNumberFormat="1" applyFont="1" applyFill="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0" fontId="3" fillId="0" borderId="0" xfId="0" applyFont="1" applyFill="1" applyAlignment="1">
      <alignment/>
    </xf>
    <xf numFmtId="3" fontId="2" fillId="0" borderId="0" xfId="0" applyNumberFormat="1" applyFont="1" applyAlignment="1">
      <alignment horizontal="center"/>
    </xf>
    <xf numFmtId="0" fontId="2" fillId="0" borderId="0" xfId="0" applyFont="1" applyFill="1" applyAlignment="1">
      <alignment horizontal="center"/>
    </xf>
    <xf numFmtId="0" fontId="2" fillId="24" borderId="0" xfId="0" applyFont="1" applyFill="1" applyAlignment="1">
      <alignment horizontal="center"/>
    </xf>
    <xf numFmtId="0" fontId="3" fillId="24" borderId="0" xfId="0" applyFont="1" applyFill="1" applyAlignment="1">
      <alignment/>
    </xf>
    <xf numFmtId="0" fontId="2"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0" xfId="0" applyFont="1" applyAlignment="1">
      <alignment/>
    </xf>
    <xf numFmtId="0" fontId="3" fillId="0" borderId="12" xfId="0"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2" fontId="3" fillId="0" borderId="15"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2" fontId="3" fillId="0" borderId="14"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left" vertical="center" wrapText="1"/>
    </xf>
    <xf numFmtId="3" fontId="3" fillId="0" borderId="20" xfId="0" applyNumberFormat="1" applyFont="1" applyFill="1" applyBorder="1" applyAlignment="1">
      <alignment horizontal="center" vertical="center" wrapText="1"/>
    </xf>
    <xf numFmtId="2" fontId="3" fillId="0" borderId="20" xfId="0" applyNumberFormat="1" applyFont="1" applyFill="1" applyBorder="1" applyAlignment="1">
      <alignment horizontal="center" vertical="center" wrapText="1"/>
    </xf>
    <xf numFmtId="2" fontId="3" fillId="0" borderId="2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2" fontId="3" fillId="0" borderId="22"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2" xfId="0" applyFont="1" applyFill="1" applyBorder="1" applyAlignment="1">
      <alignment horizontal="left" vertical="center" wrapText="1"/>
    </xf>
    <xf numFmtId="2" fontId="2" fillId="0" borderId="14"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22" xfId="0" applyNumberFormat="1" applyFont="1" applyFill="1" applyBorder="1" applyAlignment="1">
      <alignment horizontal="center" vertical="center" wrapText="1"/>
    </xf>
    <xf numFmtId="2" fontId="2" fillId="0" borderId="24" xfId="0" applyNumberFormat="1" applyFont="1" applyFill="1" applyBorder="1" applyAlignment="1">
      <alignment horizontal="center" vertical="center" wrapText="1"/>
    </xf>
    <xf numFmtId="3" fontId="2" fillId="0" borderId="25"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3" fontId="2" fillId="0" borderId="27"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2" fontId="2" fillId="0" borderId="28" xfId="0" applyNumberFormat="1" applyFont="1" applyFill="1" applyBorder="1" applyAlignment="1">
      <alignment horizontal="center" vertical="center" wrapText="1"/>
    </xf>
    <xf numFmtId="3" fontId="3" fillId="0" borderId="0" xfId="0" applyNumberFormat="1" applyFont="1" applyAlignment="1">
      <alignment horizontal="center"/>
    </xf>
    <xf numFmtId="0" fontId="3" fillId="0" borderId="10" xfId="0" applyFont="1" applyBorder="1" applyAlignment="1">
      <alignment horizontal="left" vertical="center" wrapText="1"/>
    </xf>
    <xf numFmtId="49" fontId="2" fillId="0" borderId="11" xfId="0" applyNumberFormat="1" applyFont="1" applyBorder="1" applyAlignment="1">
      <alignment horizontal="center" vertical="center" wrapText="1"/>
    </xf>
    <xf numFmtId="0" fontId="3"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5" xfId="0" applyFont="1" applyBorder="1" applyAlignment="1">
      <alignment vertical="center" wrapText="1"/>
    </xf>
    <xf numFmtId="4" fontId="2" fillId="0" borderId="15" xfId="0" applyNumberFormat="1"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3" fillId="0" borderId="22" xfId="0" applyFont="1" applyBorder="1" applyAlignment="1">
      <alignment horizontal="left" vertical="center" wrapText="1"/>
    </xf>
    <xf numFmtId="180" fontId="3" fillId="0" borderId="10" xfId="0" applyNumberFormat="1" applyFont="1" applyFill="1" applyBorder="1" applyAlignment="1">
      <alignment horizontal="center" vertical="center" wrapText="1"/>
    </xf>
    <xf numFmtId="0" fontId="4" fillId="0" borderId="11" xfId="0" applyFont="1" applyBorder="1" applyAlignment="1" quotePrefix="1">
      <alignment horizontal="center" vertical="center" wrapText="1"/>
    </xf>
    <xf numFmtId="0" fontId="4" fillId="0" borderId="10" xfId="0" applyFont="1" applyBorder="1" applyAlignment="1">
      <alignment vertical="center" wrapText="1"/>
    </xf>
    <xf numFmtId="0" fontId="5" fillId="0" borderId="11" xfId="0" applyFont="1" applyBorder="1" applyAlignment="1" quotePrefix="1">
      <alignment horizontal="center" vertical="center" wrapText="1"/>
    </xf>
    <xf numFmtId="0" fontId="5" fillId="0" borderId="10" xfId="0" applyFont="1" applyBorder="1" applyAlignment="1">
      <alignment vertical="center" wrapText="1"/>
    </xf>
    <xf numFmtId="180" fontId="2" fillId="0" borderId="10" xfId="0" applyNumberFormat="1" applyFont="1" applyBorder="1" applyAlignment="1">
      <alignment horizontal="center" vertical="center" wrapText="1"/>
    </xf>
    <xf numFmtId="180" fontId="3" fillId="0" borderId="15" xfId="0" applyNumberFormat="1" applyFont="1" applyFill="1" applyBorder="1" applyAlignment="1">
      <alignment horizontal="center" vertical="center" wrapText="1"/>
    </xf>
    <xf numFmtId="0" fontId="3" fillId="0" borderId="23" xfId="0" applyFont="1" applyBorder="1" applyAlignment="1" quotePrefix="1">
      <alignment horizontal="center" vertical="center" wrapText="1"/>
    </xf>
    <xf numFmtId="0" fontId="3" fillId="0" borderId="22" xfId="0" applyFont="1" applyBorder="1" applyAlignment="1">
      <alignment vertical="center" wrapText="1"/>
    </xf>
    <xf numFmtId="4" fontId="3" fillId="0" borderId="22" xfId="0" applyNumberFormat="1" applyFont="1" applyFill="1" applyBorder="1" applyAlignment="1">
      <alignment horizontal="center" vertical="center" wrapText="1"/>
    </xf>
    <xf numFmtId="4" fontId="3" fillId="0" borderId="24" xfId="0" applyNumberFormat="1" applyFont="1" applyFill="1" applyBorder="1" applyAlignment="1">
      <alignment horizontal="center" vertical="center" wrapText="1"/>
    </xf>
    <xf numFmtId="0" fontId="3" fillId="0" borderId="10" xfId="54" applyFont="1" applyFill="1" applyBorder="1">
      <alignment/>
      <protection/>
    </xf>
    <xf numFmtId="0" fontId="3" fillId="0" borderId="10" xfId="54" applyFont="1" applyFill="1" applyBorder="1" quotePrefix="1">
      <alignment/>
      <protection/>
    </xf>
    <xf numFmtId="3" fontId="8" fillId="0" borderId="10" xfId="0" applyNumberFormat="1" applyFont="1" applyFill="1" applyBorder="1" applyAlignment="1">
      <alignment horizontal="center" vertical="center" wrapText="1"/>
    </xf>
    <xf numFmtId="186" fontId="3" fillId="0" borderId="10" xfId="0" applyNumberFormat="1" applyFont="1" applyBorder="1" applyAlignment="1">
      <alignment horizontal="center" vertical="center" wrapText="1"/>
    </xf>
    <xf numFmtId="4" fontId="3" fillId="0" borderId="0" xfId="0" applyNumberFormat="1" applyFont="1" applyFill="1" applyAlignment="1">
      <alignment/>
    </xf>
    <xf numFmtId="3" fontId="2" fillId="25" borderId="10" xfId="0" applyNumberFormat="1" applyFont="1" applyFill="1" applyBorder="1" applyAlignment="1">
      <alignment horizontal="center" vertical="center" wrapText="1"/>
    </xf>
    <xf numFmtId="3" fontId="3" fillId="0" borderId="10" xfId="0" applyNumberFormat="1" applyFont="1" applyBorder="1" applyAlignment="1">
      <alignment horizontal="center" vertical="center" wrapText="1"/>
    </xf>
    <xf numFmtId="0" fontId="2" fillId="0" borderId="0" xfId="0" applyFont="1" applyBorder="1" applyAlignment="1">
      <alignment vertical="center" wrapText="1"/>
    </xf>
    <xf numFmtId="3" fontId="2" fillId="0" borderId="0" xfId="0" applyNumberFormat="1" applyFont="1" applyFill="1" applyBorder="1" applyAlignment="1">
      <alignment horizontal="center" vertical="center" wrapText="1"/>
    </xf>
    <xf numFmtId="2" fontId="3" fillId="0" borderId="10" xfId="54" applyNumberFormat="1" applyFont="1" applyFill="1" applyBorder="1" applyAlignment="1">
      <alignment horizontal="center"/>
      <protection/>
    </xf>
    <xf numFmtId="3" fontId="3" fillId="0" borderId="10" xfId="54" applyNumberFormat="1" applyFont="1" applyFill="1" applyBorder="1" applyAlignment="1">
      <alignment horizontal="center"/>
      <protection/>
    </xf>
    <xf numFmtId="2" fontId="2" fillId="0" borderId="10" xfId="54" applyNumberFormat="1" applyFont="1" applyFill="1" applyBorder="1" applyAlignment="1">
      <alignment horizontal="center"/>
      <protection/>
    </xf>
    <xf numFmtId="3" fontId="2" fillId="0" borderId="10" xfId="54" applyNumberFormat="1" applyFont="1" applyFill="1" applyBorder="1" applyAlignment="1">
      <alignment horizontal="center"/>
      <protection/>
    </xf>
    <xf numFmtId="180" fontId="0" fillId="0" borderId="10" xfId="0" applyNumberFormat="1" applyBorder="1" applyAlignment="1">
      <alignment horizontal="center" vertical="center" wrapText="1"/>
    </xf>
    <xf numFmtId="180" fontId="26" fillId="0" borderId="10" xfId="0" applyNumberFormat="1" applyFont="1" applyBorder="1" applyAlignment="1">
      <alignment horizontal="center" vertical="center" wrapText="1"/>
    </xf>
    <xf numFmtId="2" fontId="2" fillId="0" borderId="29" xfId="54" applyNumberFormat="1" applyFont="1" applyFill="1" applyBorder="1">
      <alignment/>
      <protection/>
    </xf>
    <xf numFmtId="0" fontId="3" fillId="24" borderId="0" xfId="0" applyFont="1" applyFill="1" applyBorder="1" applyAlignment="1">
      <alignment/>
    </xf>
    <xf numFmtId="0" fontId="3" fillId="0" borderId="0" xfId="0" applyFont="1" applyBorder="1" applyAlignment="1">
      <alignment vertical="center" wrapText="1"/>
    </xf>
    <xf numFmtId="180" fontId="3" fillId="0" borderId="0" xfId="0" applyNumberFormat="1" applyFont="1" applyBorder="1" applyAlignment="1">
      <alignment horizontal="center" vertical="center" wrapText="1"/>
    </xf>
    <xf numFmtId="180" fontId="3" fillId="0" borderId="0"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80" fontId="2" fillId="0" borderId="0" xfId="0" applyNumberFormat="1" applyFont="1" applyBorder="1" applyAlignment="1">
      <alignment horizontal="center" vertical="center" wrapText="1"/>
    </xf>
    <xf numFmtId="0" fontId="3" fillId="0" borderId="0" xfId="0" applyFont="1" applyBorder="1" applyAlignment="1">
      <alignment/>
    </xf>
    <xf numFmtId="0" fontId="2" fillId="0" borderId="0" xfId="0" applyFont="1" applyBorder="1" applyAlignment="1">
      <alignment/>
    </xf>
    <xf numFmtId="1" fontId="3" fillId="0" borderId="10" xfId="54" applyNumberFormat="1" applyFont="1" applyFill="1" applyBorder="1" applyAlignment="1">
      <alignment horizontal="center"/>
      <protection/>
    </xf>
    <xf numFmtId="0" fontId="2" fillId="0" borderId="0" xfId="0" applyFont="1" applyBorder="1" applyAlignment="1">
      <alignment horizontal="center"/>
    </xf>
    <xf numFmtId="0" fontId="2" fillId="24" borderId="0" xfId="0" applyFont="1" applyFill="1" applyBorder="1" applyAlignment="1">
      <alignment horizontal="center"/>
    </xf>
    <xf numFmtId="2" fontId="0" fillId="26" borderId="0" xfId="0" applyNumberFormat="1" applyFill="1" applyBorder="1" applyAlignment="1">
      <alignment/>
    </xf>
    <xf numFmtId="0" fontId="2" fillId="0" borderId="0" xfId="0" applyFont="1" applyFill="1" applyBorder="1" applyAlignment="1">
      <alignment horizontal="center"/>
    </xf>
    <xf numFmtId="186" fontId="2" fillId="0" borderId="10" xfId="0" applyNumberFormat="1" applyFont="1" applyFill="1" applyBorder="1" applyAlignment="1">
      <alignment horizontal="center" vertical="center" wrapText="1"/>
    </xf>
    <xf numFmtId="186" fontId="3" fillId="0" borderId="10" xfId="0" applyNumberFormat="1" applyFont="1" applyFill="1" applyBorder="1" applyAlignment="1">
      <alignment horizontal="center" vertical="center" wrapText="1"/>
    </xf>
    <xf numFmtId="186" fontId="2" fillId="0" borderId="10" xfId="0" applyNumberFormat="1" applyFont="1" applyBorder="1" applyAlignment="1">
      <alignment horizontal="center" vertical="center" wrapText="1"/>
    </xf>
    <xf numFmtId="4" fontId="2" fillId="0" borderId="0" xfId="0" applyNumberFormat="1" applyFont="1" applyFill="1" applyBorder="1" applyAlignment="1">
      <alignment horizontal="center" vertical="center" wrapText="1"/>
    </xf>
    <xf numFmtId="4" fontId="3" fillId="0" borderId="0" xfId="54" applyNumberFormat="1" applyFont="1" applyFill="1" applyBorder="1" applyAlignment="1">
      <alignment horizontal="center"/>
      <protection/>
    </xf>
    <xf numFmtId="4" fontId="3" fillId="0" borderId="0" xfId="0" applyNumberFormat="1" applyFont="1" applyBorder="1" applyAlignment="1">
      <alignment horizontal="center" vertical="center" wrapText="1"/>
    </xf>
    <xf numFmtId="4" fontId="2" fillId="0" borderId="0" xfId="54" applyNumberFormat="1" applyFont="1" applyFill="1" applyBorder="1" applyAlignment="1">
      <alignment horizontal="center"/>
      <protection/>
    </xf>
    <xf numFmtId="4" fontId="3" fillId="0" borderId="0" xfId="0" applyNumberFormat="1" applyFont="1" applyFill="1" applyBorder="1" applyAlignment="1">
      <alignment horizontal="center" vertical="center" wrapText="1"/>
    </xf>
    <xf numFmtId="4" fontId="0" fillId="0" borderId="0" xfId="0" applyNumberFormat="1" applyBorder="1" applyAlignment="1">
      <alignment horizontal="center" vertical="center" wrapText="1"/>
    </xf>
    <xf numFmtId="4" fontId="26" fillId="0" borderId="0" xfId="0" applyNumberFormat="1" applyFont="1" applyBorder="1" applyAlignment="1">
      <alignment horizontal="center" vertical="center" wrapText="1"/>
    </xf>
    <xf numFmtId="3" fontId="3" fillId="0" borderId="0" xfId="0" applyNumberFormat="1" applyFont="1" applyFill="1" applyAlignment="1">
      <alignment/>
    </xf>
    <xf numFmtId="1" fontId="2" fillId="0" borderId="10" xfId="54" applyNumberFormat="1" applyFont="1" applyFill="1" applyBorder="1" applyAlignment="1">
      <alignment horizontal="center"/>
      <protection/>
    </xf>
    <xf numFmtId="0" fontId="3" fillId="0" borderId="10" xfId="0" applyFont="1" applyFill="1" applyBorder="1" applyAlignment="1">
      <alignment horizontal="justify" wrapText="1"/>
    </xf>
    <xf numFmtId="0" fontId="3" fillId="0" borderId="10" xfId="0" applyFont="1" applyFill="1" applyBorder="1" applyAlignment="1">
      <alignment horizontal="center"/>
    </xf>
    <xf numFmtId="180" fontId="2" fillId="0" borderId="0" xfId="0" applyNumberFormat="1" applyFont="1" applyBorder="1" applyAlignment="1">
      <alignment horizontal="left"/>
    </xf>
    <xf numFmtId="3" fontId="3" fillId="0" borderId="0" xfId="0" applyNumberFormat="1" applyFont="1" applyAlignment="1">
      <alignment horizontal="left"/>
    </xf>
    <xf numFmtId="2" fontId="2" fillId="0" borderId="0" xfId="0" applyNumberFormat="1" applyFont="1" applyFill="1" applyBorder="1" applyAlignment="1">
      <alignment horizontal="center"/>
    </xf>
    <xf numFmtId="186" fontId="3" fillId="0" borderId="10" xfId="54" applyNumberFormat="1" applyFont="1" applyFill="1" applyBorder="1" applyAlignment="1">
      <alignment horizontal="center"/>
      <protection/>
    </xf>
    <xf numFmtId="186" fontId="0" fillId="0" borderId="10" xfId="0" applyNumberFormat="1" applyBorder="1" applyAlignment="1">
      <alignment horizontal="center" vertical="center" wrapText="1"/>
    </xf>
    <xf numFmtId="186" fontId="3" fillId="3" borderId="10" xfId="0" applyNumberFormat="1" applyFont="1" applyFill="1" applyBorder="1" applyAlignment="1">
      <alignment horizontal="center" vertical="center" wrapText="1"/>
    </xf>
    <xf numFmtId="186" fontId="3" fillId="3" borderId="10" xfId="0" applyNumberFormat="1"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0" xfId="0" applyFont="1" applyFill="1" applyAlignment="1">
      <alignment horizontal="center"/>
    </xf>
    <xf numFmtId="181" fontId="3" fillId="0" borderId="25" xfId="0" applyNumberFormat="1" applyFont="1" applyFill="1" applyBorder="1" applyAlignment="1">
      <alignment horizontal="center" vertical="center" wrapText="1"/>
    </xf>
    <xf numFmtId="181" fontId="3" fillId="0" borderId="26" xfId="0" applyNumberFormat="1" applyFont="1" applyFill="1" applyBorder="1" applyAlignment="1">
      <alignment horizontal="center" vertical="center" wrapText="1"/>
    </xf>
    <xf numFmtId="0" fontId="2" fillId="0" borderId="12" xfId="53" applyFont="1" applyFill="1" applyBorder="1" applyAlignment="1">
      <alignment horizontal="center" vertical="center" wrapText="1"/>
      <protection/>
    </xf>
    <xf numFmtId="0" fontId="2" fillId="0" borderId="13" xfId="53" applyFont="1" applyFill="1" applyBorder="1" applyAlignment="1">
      <alignment horizontal="center" vertical="center" wrapText="1"/>
      <protection/>
    </xf>
    <xf numFmtId="0" fontId="2" fillId="0" borderId="16" xfId="53" applyFont="1" applyFill="1" applyBorder="1" applyAlignment="1">
      <alignment horizontal="center" vertical="center" wrapText="1"/>
      <protection/>
    </xf>
    <xf numFmtId="0" fontId="3" fillId="0" borderId="2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7" xfId="0"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0" fontId="3" fillId="3" borderId="11" xfId="0" applyFont="1" applyFill="1" applyBorder="1" applyAlignment="1" quotePrefix="1">
      <alignment horizontal="center" vertical="center" wrapText="1"/>
    </xf>
    <xf numFmtId="0" fontId="3" fillId="3" borderId="10" xfId="0" applyFont="1" applyFill="1" applyBorder="1" applyAlignment="1">
      <alignment/>
    </xf>
    <xf numFmtId="180" fontId="3" fillId="3" borderId="10" xfId="0" applyNumberFormat="1" applyFont="1" applyFill="1" applyBorder="1" applyAlignment="1">
      <alignment horizontal="center" vertical="center" wrapText="1"/>
    </xf>
    <xf numFmtId="0" fontId="3" fillId="3" borderId="10" xfId="0" applyFont="1" applyFill="1" applyBorder="1" applyAlignment="1" quotePrefix="1">
      <alignment horizontal="center"/>
    </xf>
    <xf numFmtId="0" fontId="3" fillId="3" borderId="10" xfId="0" applyFont="1" applyFill="1" applyBorder="1" applyAlignment="1">
      <alignment wrapText="1"/>
    </xf>
    <xf numFmtId="2" fontId="3" fillId="3" borderId="10" xfId="0" applyNumberFormat="1" applyFont="1" applyFill="1" applyBorder="1" applyAlignment="1">
      <alignment horizontal="center"/>
    </xf>
    <xf numFmtId="0" fontId="3" fillId="3" borderId="10" xfId="54" applyFont="1" applyFill="1" applyBorder="1" applyAlignment="1" quotePrefix="1">
      <alignment horizontal="center"/>
      <protection/>
    </xf>
    <xf numFmtId="0" fontId="3" fillId="3" borderId="10" xfId="54" applyFont="1" applyFill="1" applyBorder="1">
      <alignment/>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9"/>
  <sheetViews>
    <sheetView showZeros="0" tabSelected="1" view="pageBreakPreview" zoomScale="70" zoomScaleNormal="75" zoomScaleSheetLayoutView="70" zoomScalePageLayoutView="0" workbookViewId="0" topLeftCell="A1">
      <pane ySplit="5" topLeftCell="BM6" activePane="bottomLeft" state="frozen"/>
      <selection pane="topLeft" activeCell="A1" sqref="A1"/>
      <selection pane="bottomLeft" activeCell="E234" sqref="E234"/>
    </sheetView>
  </sheetViews>
  <sheetFormatPr defaultColWidth="9.00390625" defaultRowHeight="12.75"/>
  <cols>
    <col min="1" max="1" width="13.50390625" style="1" customWidth="1"/>
    <col min="2" max="2" width="68.625" style="1" customWidth="1"/>
    <col min="3" max="3" width="23.125" style="25" customWidth="1"/>
    <col min="4" max="4" width="21.875" style="25" customWidth="1"/>
    <col min="5" max="5" width="20.375" style="25" customWidth="1"/>
    <col min="6" max="6" width="17.50390625" style="25" customWidth="1"/>
    <col min="7" max="7" width="18.875" style="25" customWidth="1"/>
    <col min="8" max="8" width="5.00390625" style="1" customWidth="1"/>
    <col min="9" max="9" width="20.375" style="1" customWidth="1"/>
    <col min="10" max="10" width="35.625" style="1" customWidth="1"/>
    <col min="11" max="11" width="14.375" style="1" customWidth="1"/>
    <col min="12" max="16384" width="9.125" style="1" customWidth="1"/>
  </cols>
  <sheetData>
    <row r="1" spans="1:7" ht="18">
      <c r="A1" s="147" t="s">
        <v>29</v>
      </c>
      <c r="B1" s="147"/>
      <c r="C1" s="147"/>
      <c r="D1" s="147"/>
      <c r="E1" s="147"/>
      <c r="F1" s="147"/>
      <c r="G1" s="147"/>
    </row>
    <row r="2" spans="1:7" ht="18">
      <c r="A2" s="147" t="s">
        <v>282</v>
      </c>
      <c r="B2" s="147"/>
      <c r="C2" s="147"/>
      <c r="D2" s="147"/>
      <c r="E2" s="147"/>
      <c r="F2" s="147"/>
      <c r="G2" s="147"/>
    </row>
    <row r="3" spans="1:7" ht="18" thickBot="1">
      <c r="A3" s="2"/>
      <c r="B3" s="2"/>
      <c r="C3" s="17"/>
      <c r="D3" s="17"/>
      <c r="E3" s="17"/>
      <c r="F3" s="18"/>
      <c r="G3" s="18" t="s">
        <v>37</v>
      </c>
    </row>
    <row r="4" spans="1:7" ht="15.75" customHeight="1">
      <c r="A4" s="155" t="s">
        <v>0</v>
      </c>
      <c r="B4" s="153" t="s">
        <v>1</v>
      </c>
      <c r="C4" s="153" t="s">
        <v>30</v>
      </c>
      <c r="D4" s="153" t="s">
        <v>77</v>
      </c>
      <c r="E4" s="153" t="s">
        <v>283</v>
      </c>
      <c r="F4" s="148" t="s">
        <v>4</v>
      </c>
      <c r="G4" s="149"/>
    </row>
    <row r="5" spans="1:11" s="4" customFormat="1" ht="121.5" customHeight="1" thickBot="1">
      <c r="A5" s="156"/>
      <c r="B5" s="154"/>
      <c r="C5" s="154"/>
      <c r="D5" s="154"/>
      <c r="E5" s="154"/>
      <c r="F5" s="3" t="s">
        <v>31</v>
      </c>
      <c r="G5" s="10" t="s">
        <v>76</v>
      </c>
      <c r="I5" s="119"/>
      <c r="J5" s="119"/>
      <c r="K5" s="119"/>
    </row>
    <row r="6" spans="1:11" s="28" customFormat="1" ht="19.5" customHeight="1" thickBot="1">
      <c r="A6" s="150" t="s">
        <v>5</v>
      </c>
      <c r="B6" s="151"/>
      <c r="C6" s="151"/>
      <c r="D6" s="151"/>
      <c r="E6" s="151"/>
      <c r="F6" s="151"/>
      <c r="G6" s="152"/>
      <c r="H6" s="27"/>
      <c r="I6" s="120"/>
      <c r="J6" s="120"/>
      <c r="K6" s="120"/>
    </row>
    <row r="7" spans="1:11" s="28" customFormat="1" ht="18" thickBot="1">
      <c r="A7" s="34"/>
      <c r="B7" s="30" t="s">
        <v>6</v>
      </c>
      <c r="C7" s="15">
        <f>C8+C10+C11+C12+C13+C14+C16</f>
        <v>149658372</v>
      </c>
      <c r="D7" s="15">
        <f>D8+D10+D11+D12+D13+D14+D16</f>
        <v>162991877</v>
      </c>
      <c r="E7" s="15">
        <f>E8+E9+E10+E11+E12+E13+E14+E15+E16</f>
        <v>137885823</v>
      </c>
      <c r="F7" s="52">
        <f aca="true" t="shared" si="0" ref="F7:F14">E7*100/C7</f>
        <v>92.13371838629917</v>
      </c>
      <c r="G7" s="53">
        <f aca="true" t="shared" si="1" ref="G7:G14">E7/D7*100</f>
        <v>84.59674527215856</v>
      </c>
      <c r="H7" s="27"/>
      <c r="I7" s="120"/>
      <c r="J7" s="120"/>
      <c r="K7" s="120"/>
    </row>
    <row r="8" spans="1:11" s="28" customFormat="1" ht="18">
      <c r="A8" s="35">
        <v>11010000</v>
      </c>
      <c r="B8" s="36" t="s">
        <v>32</v>
      </c>
      <c r="C8" s="13">
        <v>94222100</v>
      </c>
      <c r="D8" s="13">
        <v>89200227</v>
      </c>
      <c r="E8" s="13">
        <v>73883293</v>
      </c>
      <c r="F8" s="37">
        <f t="shared" si="0"/>
        <v>78.41397400397571</v>
      </c>
      <c r="G8" s="38">
        <f t="shared" si="1"/>
        <v>82.82859302588994</v>
      </c>
      <c r="H8" s="27"/>
      <c r="I8" s="120"/>
      <c r="J8" s="120"/>
      <c r="K8" s="120"/>
    </row>
    <row r="9" spans="1:11" s="28" customFormat="1" ht="36">
      <c r="A9" s="31">
        <v>11020200</v>
      </c>
      <c r="B9" s="39" t="s">
        <v>33</v>
      </c>
      <c r="C9" s="14">
        <v>0</v>
      </c>
      <c r="D9" s="14">
        <v>0</v>
      </c>
      <c r="E9" s="14">
        <v>3958</v>
      </c>
      <c r="F9" s="37"/>
      <c r="G9" s="38"/>
      <c r="H9" s="27"/>
      <c r="I9" s="120"/>
      <c r="J9" s="120"/>
      <c r="K9" s="120"/>
    </row>
    <row r="10" spans="1:11" s="28" customFormat="1" ht="72">
      <c r="A10" s="31">
        <v>13010200</v>
      </c>
      <c r="B10" s="39" t="s">
        <v>89</v>
      </c>
      <c r="C10" s="14">
        <v>123370</v>
      </c>
      <c r="D10" s="14">
        <v>134790</v>
      </c>
      <c r="E10" s="14">
        <v>121962</v>
      </c>
      <c r="F10" s="37">
        <f t="shared" si="0"/>
        <v>98.85871767852801</v>
      </c>
      <c r="G10" s="38">
        <f t="shared" si="1"/>
        <v>90.48297351435566</v>
      </c>
      <c r="H10" s="27"/>
      <c r="I10" s="120"/>
      <c r="J10" s="120"/>
      <c r="K10" s="120"/>
    </row>
    <row r="11" spans="1:11" s="28" customFormat="1" ht="36">
      <c r="A11" s="31">
        <v>13030200</v>
      </c>
      <c r="B11" s="39" t="s">
        <v>90</v>
      </c>
      <c r="C11" s="14">
        <v>152000</v>
      </c>
      <c r="D11" s="14">
        <v>152000</v>
      </c>
      <c r="E11" s="14">
        <v>55056</v>
      </c>
      <c r="F11" s="37">
        <f t="shared" si="0"/>
        <v>36.22105263157895</v>
      </c>
      <c r="G11" s="40">
        <f t="shared" si="1"/>
        <v>36.22105263157895</v>
      </c>
      <c r="H11" s="27"/>
      <c r="I11" s="120"/>
      <c r="J11" s="120"/>
      <c r="K11" s="120"/>
    </row>
    <row r="12" spans="1:11" s="28" customFormat="1" ht="36">
      <c r="A12" s="31">
        <v>14040000</v>
      </c>
      <c r="B12" s="39" t="s">
        <v>91</v>
      </c>
      <c r="C12" s="14">
        <v>12611057</v>
      </c>
      <c r="D12" s="14">
        <v>24709267</v>
      </c>
      <c r="E12" s="14">
        <v>16631850</v>
      </c>
      <c r="F12" s="37">
        <f t="shared" si="0"/>
        <v>131.88307689038277</v>
      </c>
      <c r="G12" s="40">
        <f t="shared" si="1"/>
        <v>67.31017152390639</v>
      </c>
      <c r="H12" s="27"/>
      <c r="I12" s="120"/>
      <c r="J12" s="120"/>
      <c r="K12" s="120"/>
    </row>
    <row r="13" spans="1:11" s="28" customFormat="1" ht="18">
      <c r="A13" s="31">
        <v>18010000</v>
      </c>
      <c r="B13" s="39" t="s">
        <v>92</v>
      </c>
      <c r="C13" s="14">
        <v>16282428</v>
      </c>
      <c r="D13" s="14">
        <v>17909667</v>
      </c>
      <c r="E13" s="14">
        <v>18429857</v>
      </c>
      <c r="F13" s="37">
        <f t="shared" si="0"/>
        <v>113.18862887033801</v>
      </c>
      <c r="G13" s="40">
        <f t="shared" si="1"/>
        <v>102.90452078198886</v>
      </c>
      <c r="H13" s="27"/>
      <c r="I13" s="120"/>
      <c r="J13" s="120"/>
      <c r="K13" s="120"/>
    </row>
    <row r="14" spans="1:11" s="28" customFormat="1" ht="18">
      <c r="A14" s="31">
        <v>18030000</v>
      </c>
      <c r="B14" s="39" t="s">
        <v>93</v>
      </c>
      <c r="C14" s="14">
        <v>22000</v>
      </c>
      <c r="D14" s="14">
        <v>24848</v>
      </c>
      <c r="E14" s="14">
        <v>29638</v>
      </c>
      <c r="F14" s="37">
        <f t="shared" si="0"/>
        <v>134.71818181818182</v>
      </c>
      <c r="G14" s="40">
        <f t="shared" si="1"/>
        <v>119.27720540888602</v>
      </c>
      <c r="H14" s="27"/>
      <c r="I14" s="120"/>
      <c r="J14" s="120"/>
      <c r="K14" s="120"/>
    </row>
    <row r="15" spans="1:11" s="28" customFormat="1" ht="36">
      <c r="A15" s="31">
        <v>18040000</v>
      </c>
      <c r="B15" s="39" t="s">
        <v>94</v>
      </c>
      <c r="C15" s="14"/>
      <c r="D15" s="14"/>
      <c r="E15" s="14">
        <v>-1052</v>
      </c>
      <c r="F15" s="37"/>
      <c r="G15" s="40"/>
      <c r="H15" s="27"/>
      <c r="I15" s="120"/>
      <c r="J15" s="120"/>
      <c r="K15" s="120"/>
    </row>
    <row r="16" spans="1:11" s="28" customFormat="1" ht="18">
      <c r="A16" s="31">
        <v>18050000</v>
      </c>
      <c r="B16" s="39" t="s">
        <v>7</v>
      </c>
      <c r="C16" s="14">
        <v>26245417</v>
      </c>
      <c r="D16" s="14">
        <v>30861078</v>
      </c>
      <c r="E16" s="14">
        <v>28731261</v>
      </c>
      <c r="F16" s="37">
        <f>E16*100/C16</f>
        <v>109.4715355446629</v>
      </c>
      <c r="G16" s="40">
        <f>E16/D16*100</f>
        <v>93.098695385819</v>
      </c>
      <c r="H16" s="27"/>
      <c r="I16" s="120"/>
      <c r="J16" s="120"/>
      <c r="K16" s="120"/>
    </row>
    <row r="17" spans="1:11" s="28" customFormat="1" ht="27.75" customHeight="1">
      <c r="A17" s="31"/>
      <c r="B17" s="44" t="s">
        <v>9</v>
      </c>
      <c r="C17" s="16">
        <f>C19+C21+C22+C23+C24+C25+C26+C27+C28+C29+C30+C31</f>
        <v>741951</v>
      </c>
      <c r="D17" s="16">
        <f>D19+D21+D22+D23+D24+D25+D26+D27+D28+D29+D30+D31</f>
        <v>916679</v>
      </c>
      <c r="E17" s="16">
        <f>E18+E19+E21+E22+E23+E24+E25+E26+E27+E28+E29+E30+E31</f>
        <v>1014340</v>
      </c>
      <c r="F17" s="56">
        <f>E17*100/C17</f>
        <v>136.7125322292173</v>
      </c>
      <c r="G17" s="60">
        <f>E17/D17*100</f>
        <v>110.6537839309071</v>
      </c>
      <c r="H17" s="27"/>
      <c r="I17" s="120"/>
      <c r="J17" s="120"/>
      <c r="K17" s="120"/>
    </row>
    <row r="18" spans="1:11" s="28" customFormat="1" ht="54">
      <c r="A18" s="31">
        <v>21010300</v>
      </c>
      <c r="B18" s="39" t="s">
        <v>103</v>
      </c>
      <c r="C18" s="14"/>
      <c r="D18" s="14"/>
      <c r="E18" s="14">
        <v>300</v>
      </c>
      <c r="F18" s="45"/>
      <c r="G18" s="40"/>
      <c r="H18" s="27"/>
      <c r="I18" s="120"/>
      <c r="J18" s="120"/>
      <c r="K18" s="120"/>
    </row>
    <row r="19" spans="1:11" s="28" customFormat="1" ht="36.75" customHeight="1">
      <c r="A19" s="31">
        <v>21050000</v>
      </c>
      <c r="B19" s="39" t="s">
        <v>95</v>
      </c>
      <c r="C19" s="14">
        <v>183700</v>
      </c>
      <c r="D19" s="14">
        <v>183700</v>
      </c>
      <c r="E19" s="14">
        <v>160291</v>
      </c>
      <c r="F19" s="45">
        <f>E19*100/C19</f>
        <v>87.25694066412629</v>
      </c>
      <c r="G19" s="40">
        <f>E19/D19*100</f>
        <v>87.25694066412629</v>
      </c>
      <c r="H19" s="27"/>
      <c r="I19" s="120"/>
      <c r="J19" s="120"/>
      <c r="K19" s="120"/>
    </row>
    <row r="20" spans="1:11" s="28" customFormat="1" ht="18" hidden="1">
      <c r="A20" s="31">
        <v>21080500</v>
      </c>
      <c r="B20" s="39" t="s">
        <v>10</v>
      </c>
      <c r="C20" s="14"/>
      <c r="D20" s="14"/>
      <c r="E20" s="14"/>
      <c r="F20" s="45"/>
      <c r="G20" s="40" t="e">
        <f>E20/D20*100</f>
        <v>#DIV/0!</v>
      </c>
      <c r="H20" s="27"/>
      <c r="I20" s="120"/>
      <c r="J20" s="120"/>
      <c r="K20" s="120"/>
    </row>
    <row r="21" spans="1:11" s="28" customFormat="1" ht="18">
      <c r="A21" s="31">
        <v>21080500</v>
      </c>
      <c r="B21" s="39" t="s">
        <v>10</v>
      </c>
      <c r="C21" s="14"/>
      <c r="D21" s="14"/>
      <c r="E21" s="14">
        <v>5072</v>
      </c>
      <c r="F21" s="45"/>
      <c r="G21" s="40"/>
      <c r="H21" s="27"/>
      <c r="I21" s="120"/>
      <c r="J21" s="120"/>
      <c r="K21" s="120"/>
    </row>
    <row r="22" spans="1:11" s="28" customFormat="1" ht="24" customHeight="1">
      <c r="A22" s="31">
        <v>21081100</v>
      </c>
      <c r="B22" s="39" t="s">
        <v>34</v>
      </c>
      <c r="C22" s="14">
        <v>9740</v>
      </c>
      <c r="D22" s="14">
        <v>42518</v>
      </c>
      <c r="E22" s="14">
        <v>48836</v>
      </c>
      <c r="F22" s="45">
        <f>E22*100/C22</f>
        <v>501.39630390143736</v>
      </c>
      <c r="G22" s="40">
        <f>E22/D22*100</f>
        <v>114.85958888000376</v>
      </c>
      <c r="H22" s="27"/>
      <c r="I22" s="120"/>
      <c r="J22" s="120"/>
      <c r="K22" s="120"/>
    </row>
    <row r="23" spans="1:11" s="28" customFormat="1" ht="53.25" customHeight="1">
      <c r="A23" s="31">
        <v>21081500</v>
      </c>
      <c r="B23" s="39" t="s">
        <v>114</v>
      </c>
      <c r="C23" s="14"/>
      <c r="D23" s="14"/>
      <c r="E23" s="14">
        <v>34001</v>
      </c>
      <c r="F23" s="37"/>
      <c r="G23" s="40"/>
      <c r="H23" s="27"/>
      <c r="I23" s="120"/>
      <c r="J23" s="120"/>
      <c r="K23" s="120"/>
    </row>
    <row r="24" spans="1:11" s="28" customFormat="1" ht="53.25" customHeight="1">
      <c r="A24" s="31">
        <v>22010300</v>
      </c>
      <c r="B24" s="39" t="s">
        <v>111</v>
      </c>
      <c r="C24" s="14">
        <v>80000</v>
      </c>
      <c r="D24" s="14">
        <v>80000</v>
      </c>
      <c r="E24" s="14">
        <v>77074</v>
      </c>
      <c r="F24" s="45">
        <f>E24*100/C24</f>
        <v>96.3425</v>
      </c>
      <c r="G24" s="40">
        <f>E24/D24*100</f>
        <v>96.3425</v>
      </c>
      <c r="H24" s="27"/>
      <c r="I24" s="120"/>
      <c r="J24" s="120"/>
      <c r="K24" s="120"/>
    </row>
    <row r="25" spans="1:11" s="28" customFormat="1" ht="24" customHeight="1">
      <c r="A25" s="31">
        <v>22012500</v>
      </c>
      <c r="B25" s="39" t="s">
        <v>112</v>
      </c>
      <c r="C25" s="14">
        <v>25402</v>
      </c>
      <c r="D25" s="14">
        <v>27402</v>
      </c>
      <c r="E25" s="14">
        <v>108268</v>
      </c>
      <c r="F25" s="45">
        <f>E25*100/C25</f>
        <v>426.21840799937013</v>
      </c>
      <c r="G25" s="40">
        <f>E25/D25*100</f>
        <v>395.1098459966426</v>
      </c>
      <c r="H25" s="27"/>
      <c r="I25" s="120"/>
      <c r="J25" s="120"/>
      <c r="K25" s="120"/>
    </row>
    <row r="26" spans="1:11" s="28" customFormat="1" ht="39" customHeight="1">
      <c r="A26" s="31">
        <v>22012600</v>
      </c>
      <c r="B26" s="39" t="s">
        <v>265</v>
      </c>
      <c r="C26" s="14">
        <v>283200</v>
      </c>
      <c r="D26" s="14">
        <v>398160</v>
      </c>
      <c r="E26" s="14">
        <v>406546</v>
      </c>
      <c r="F26" s="45">
        <f>E26*100/C26</f>
        <v>143.55437853107344</v>
      </c>
      <c r="G26" s="40">
        <f>E26/D26*100</f>
        <v>102.10618846694797</v>
      </c>
      <c r="H26" s="27"/>
      <c r="I26" s="120"/>
      <c r="J26" s="120"/>
      <c r="K26" s="120"/>
    </row>
    <row r="27" spans="1:11" s="28" customFormat="1" ht="54">
      <c r="A27" s="31">
        <v>22080400</v>
      </c>
      <c r="B27" s="39" t="s">
        <v>96</v>
      </c>
      <c r="C27" s="14">
        <v>124461</v>
      </c>
      <c r="D27" s="14">
        <v>124461</v>
      </c>
      <c r="E27" s="14">
        <v>91096</v>
      </c>
      <c r="F27" s="37">
        <f>E27*100/C27</f>
        <v>73.1924056531765</v>
      </c>
      <c r="G27" s="40">
        <f>E27/D27*100</f>
        <v>73.1924056531765</v>
      </c>
      <c r="H27" s="27"/>
      <c r="I27" s="120"/>
      <c r="J27" s="120"/>
      <c r="K27" s="120"/>
    </row>
    <row r="28" spans="1:11" s="28" customFormat="1" ht="18" customHeight="1">
      <c r="A28" s="31">
        <v>22090000</v>
      </c>
      <c r="B28" s="39" t="s">
        <v>11</v>
      </c>
      <c r="C28" s="14">
        <v>448</v>
      </c>
      <c r="D28" s="14">
        <v>448</v>
      </c>
      <c r="E28" s="14">
        <v>1812</v>
      </c>
      <c r="F28" s="37">
        <f>E28*100/C28</f>
        <v>404.4642857142857</v>
      </c>
      <c r="G28" s="40">
        <f>E28/D28*100</f>
        <v>404.46428571428567</v>
      </c>
      <c r="H28" s="27"/>
      <c r="I28" s="120"/>
      <c r="J28" s="120"/>
      <c r="K28" s="120"/>
    </row>
    <row r="29" spans="1:11" s="28" customFormat="1" ht="54">
      <c r="A29" s="31">
        <v>22130000</v>
      </c>
      <c r="B29" s="39" t="s">
        <v>97</v>
      </c>
      <c r="C29" s="14"/>
      <c r="D29" s="14"/>
      <c r="E29" s="14">
        <v>1647</v>
      </c>
      <c r="F29" s="37"/>
      <c r="G29" s="40"/>
      <c r="H29" s="27"/>
      <c r="I29" s="120"/>
      <c r="J29" s="120"/>
      <c r="K29" s="120"/>
    </row>
    <row r="30" spans="1:11" s="28" customFormat="1" ht="18">
      <c r="A30" s="31">
        <v>24060300</v>
      </c>
      <c r="B30" s="39" t="s">
        <v>10</v>
      </c>
      <c r="C30" s="14">
        <v>35000</v>
      </c>
      <c r="D30" s="14">
        <v>57600</v>
      </c>
      <c r="E30" s="14">
        <v>73310</v>
      </c>
      <c r="F30" s="37">
        <f>E30*100/C30</f>
        <v>209.45714285714286</v>
      </c>
      <c r="G30" s="40">
        <f>E30/D30*100</f>
        <v>127.27430555555554</v>
      </c>
      <c r="H30" s="27"/>
      <c r="I30" s="120"/>
      <c r="J30" s="120"/>
      <c r="K30" s="120"/>
    </row>
    <row r="31" spans="1:11" s="28" customFormat="1" ht="189" customHeight="1" thickBot="1">
      <c r="A31" s="46">
        <v>24062200</v>
      </c>
      <c r="B31" s="47" t="s">
        <v>115</v>
      </c>
      <c r="C31" s="48"/>
      <c r="D31" s="48">
        <v>2390</v>
      </c>
      <c r="E31" s="48">
        <v>6087</v>
      </c>
      <c r="F31" s="49"/>
      <c r="G31" s="50">
        <f>E31/D31*100</f>
        <v>254.68619246861923</v>
      </c>
      <c r="H31" s="27"/>
      <c r="I31" s="120"/>
      <c r="J31" s="120"/>
      <c r="K31" s="120"/>
    </row>
    <row r="32" spans="1:11" s="28" customFormat="1" ht="1.5" customHeight="1" thickBot="1">
      <c r="A32" s="51" t="s">
        <v>3</v>
      </c>
      <c r="B32" s="30" t="s">
        <v>8</v>
      </c>
      <c r="C32" s="15">
        <f>SUM(C19:C30)</f>
        <v>741951</v>
      </c>
      <c r="D32" s="15">
        <f>SUM(D19:D31)</f>
        <v>916679</v>
      </c>
      <c r="E32" s="15">
        <f>SUM(E18:E31)</f>
        <v>1014340</v>
      </c>
      <c r="F32" s="52">
        <f aca="true" t="shared" si="2" ref="F32:F54">E32*100/C32</f>
        <v>136.7125322292173</v>
      </c>
      <c r="G32" s="53">
        <f aca="true" t="shared" si="3" ref="G32:G54">E32/D32*100</f>
        <v>110.6537839309071</v>
      </c>
      <c r="H32" s="27"/>
      <c r="I32" s="120"/>
      <c r="J32" s="120"/>
      <c r="K32" s="120"/>
    </row>
    <row r="33" spans="1:11" s="28" customFormat="1" ht="18" thickBot="1">
      <c r="A33" s="51" t="s">
        <v>3</v>
      </c>
      <c r="B33" s="30" t="s">
        <v>12</v>
      </c>
      <c r="C33" s="15">
        <f>C7+C17</f>
        <v>150400323</v>
      </c>
      <c r="D33" s="15">
        <f>D7+D17</f>
        <v>163908556</v>
      </c>
      <c r="E33" s="15">
        <f>E7+E17</f>
        <v>138900163</v>
      </c>
      <c r="F33" s="52">
        <f t="shared" si="2"/>
        <v>92.35363344266221</v>
      </c>
      <c r="G33" s="53">
        <f t="shared" si="3"/>
        <v>84.7424725039979</v>
      </c>
      <c r="H33" s="27"/>
      <c r="I33" s="120"/>
      <c r="J33" s="120"/>
      <c r="K33" s="120"/>
    </row>
    <row r="34" spans="1:11" s="28" customFormat="1" ht="17.25">
      <c r="A34" s="54"/>
      <c r="B34" s="55" t="s">
        <v>13</v>
      </c>
      <c r="C34" s="16">
        <f>C35+C36</f>
        <v>49056100</v>
      </c>
      <c r="D34" s="16">
        <f>D35+D36</f>
        <v>41582418</v>
      </c>
      <c r="E34" s="16">
        <f>E35+E36</f>
        <v>31841488</v>
      </c>
      <c r="F34" s="16">
        <f>F35</f>
        <v>51.61511613912625</v>
      </c>
      <c r="G34" s="80">
        <f>G35</f>
        <v>74.99890702737679</v>
      </c>
      <c r="H34" s="27"/>
      <c r="I34" s="120"/>
      <c r="J34" s="120"/>
      <c r="K34" s="120"/>
    </row>
    <row r="35" spans="1:11" s="28" customFormat="1" ht="18">
      <c r="A35" s="31">
        <v>41020100</v>
      </c>
      <c r="B35" s="39" t="s">
        <v>98</v>
      </c>
      <c r="C35" s="14">
        <v>16618000</v>
      </c>
      <c r="D35" s="14">
        <v>11436700</v>
      </c>
      <c r="E35" s="14">
        <v>8577400</v>
      </c>
      <c r="F35" s="37">
        <f t="shared" si="2"/>
        <v>51.61511613912625</v>
      </c>
      <c r="G35" s="40">
        <f t="shared" si="3"/>
        <v>74.99890702737679</v>
      </c>
      <c r="H35" s="27"/>
      <c r="I35" s="120"/>
      <c r="J35" s="120"/>
      <c r="K35" s="120"/>
    </row>
    <row r="36" spans="1:11" s="28" customFormat="1" ht="18">
      <c r="A36" s="31">
        <v>41020200</v>
      </c>
      <c r="B36" s="39" t="s">
        <v>113</v>
      </c>
      <c r="C36" s="14">
        <v>32438100</v>
      </c>
      <c r="D36" s="14">
        <v>30145718</v>
      </c>
      <c r="E36" s="14">
        <v>23264088</v>
      </c>
      <c r="F36" s="37">
        <f t="shared" si="2"/>
        <v>71.71840520868979</v>
      </c>
      <c r="G36" s="60">
        <f t="shared" si="3"/>
        <v>77.17211446083321</v>
      </c>
      <c r="H36" s="27"/>
      <c r="I36" s="120"/>
      <c r="J36" s="120"/>
      <c r="K36" s="120"/>
    </row>
    <row r="37" spans="1:11" s="28" customFormat="1" ht="18">
      <c r="A37" s="31"/>
      <c r="B37" s="44" t="s">
        <v>14</v>
      </c>
      <c r="C37" s="16">
        <f>C33+C34</f>
        <v>199456423</v>
      </c>
      <c r="D37" s="16">
        <f>D33+D34</f>
        <v>205490974</v>
      </c>
      <c r="E37" s="16">
        <f>E33+E34</f>
        <v>170741651</v>
      </c>
      <c r="F37" s="16">
        <f>F33+F34</f>
        <v>143.96874958178847</v>
      </c>
      <c r="G37" s="80">
        <f>G33+G34</f>
        <v>159.7413795313747</v>
      </c>
      <c r="H37" s="27"/>
      <c r="I37" s="120"/>
      <c r="J37" s="120"/>
      <c r="K37" s="120"/>
    </row>
    <row r="38" spans="1:11" s="28" customFormat="1" ht="25.5" customHeight="1">
      <c r="A38" s="41"/>
      <c r="B38" s="42" t="s">
        <v>15</v>
      </c>
      <c r="C38" s="43">
        <f>C40+C41++C42+C43+C50+C51+C53+C45+C39+C46</f>
        <v>444395570</v>
      </c>
      <c r="D38" s="43">
        <f>D39+D40+D41+D43+D44+D45+D46+D47+D50+D51+D53+D48+D49+D52</f>
        <v>460269854</v>
      </c>
      <c r="E38" s="43">
        <f>E39+E40+E41+E43+E44+E45+E46+E47+E50+E51+E53+E48+E49+E52</f>
        <v>344725369</v>
      </c>
      <c r="F38" s="56">
        <f t="shared" si="2"/>
        <v>77.57173839514196</v>
      </c>
      <c r="G38" s="60">
        <f t="shared" si="3"/>
        <v>74.89636047291509</v>
      </c>
      <c r="H38" s="27"/>
      <c r="I38" s="120"/>
      <c r="J38" s="120"/>
      <c r="K38" s="120"/>
    </row>
    <row r="39" spans="1:11" s="28" customFormat="1" ht="55.5" customHeight="1">
      <c r="A39" s="31">
        <v>41030300</v>
      </c>
      <c r="B39" s="39" t="s">
        <v>87</v>
      </c>
      <c r="C39" s="14"/>
      <c r="D39" s="14">
        <v>116500</v>
      </c>
      <c r="E39" s="14">
        <v>106000</v>
      </c>
      <c r="F39" s="57"/>
      <c r="G39" s="50">
        <f>E39/D39*100</f>
        <v>90.98712446351931</v>
      </c>
      <c r="H39" s="27"/>
      <c r="I39" s="120"/>
      <c r="J39" s="120"/>
      <c r="K39" s="120"/>
    </row>
    <row r="40" spans="1:11" s="28" customFormat="1" ht="90">
      <c r="A40" s="31">
        <v>41030600</v>
      </c>
      <c r="B40" s="39" t="s">
        <v>99</v>
      </c>
      <c r="C40" s="14">
        <v>110185000</v>
      </c>
      <c r="D40" s="14">
        <v>110185000</v>
      </c>
      <c r="E40" s="14">
        <v>79934449</v>
      </c>
      <c r="F40" s="45">
        <f t="shared" si="2"/>
        <v>72.5456722784408</v>
      </c>
      <c r="G40" s="40">
        <f t="shared" si="3"/>
        <v>72.5456722784408</v>
      </c>
      <c r="H40" s="27"/>
      <c r="I40" s="120"/>
      <c r="J40" s="120"/>
      <c r="K40" s="120"/>
    </row>
    <row r="41" spans="1:11" s="28" customFormat="1" ht="106.5" customHeight="1">
      <c r="A41" s="31">
        <v>41030800</v>
      </c>
      <c r="B41" s="39" t="s">
        <v>16</v>
      </c>
      <c r="C41" s="14">
        <v>144288300</v>
      </c>
      <c r="D41" s="14">
        <v>144288300</v>
      </c>
      <c r="E41" s="14">
        <v>104363205</v>
      </c>
      <c r="F41" s="37">
        <f t="shared" si="2"/>
        <v>72.32963795401291</v>
      </c>
      <c r="G41" s="40">
        <f t="shared" si="3"/>
        <v>72.32963795401291</v>
      </c>
      <c r="H41" s="27"/>
      <c r="I41" s="120"/>
      <c r="J41" s="120"/>
      <c r="K41" s="120"/>
    </row>
    <row r="42" spans="1:11" s="28" customFormat="1" ht="72" hidden="1">
      <c r="A42" s="31">
        <v>41030900</v>
      </c>
      <c r="B42" s="39" t="s">
        <v>17</v>
      </c>
      <c r="C42" s="14"/>
      <c r="D42" s="14"/>
      <c r="E42" s="14"/>
      <c r="F42" s="37"/>
      <c r="G42" s="40"/>
      <c r="H42" s="27"/>
      <c r="I42" s="120"/>
      <c r="J42" s="120"/>
      <c r="K42" s="120"/>
    </row>
    <row r="43" spans="1:11" s="28" customFormat="1" ht="72">
      <c r="A43" s="31">
        <v>41031000</v>
      </c>
      <c r="B43" s="39" t="s">
        <v>18</v>
      </c>
      <c r="C43" s="14">
        <v>6155500</v>
      </c>
      <c r="D43" s="14">
        <v>5655500</v>
      </c>
      <c r="E43" s="14">
        <v>3299621</v>
      </c>
      <c r="F43" s="37">
        <f t="shared" si="2"/>
        <v>53.60443505807814</v>
      </c>
      <c r="G43" s="40">
        <f t="shared" si="3"/>
        <v>58.34357704889046</v>
      </c>
      <c r="H43" s="27"/>
      <c r="I43" s="120"/>
      <c r="J43" s="120"/>
      <c r="K43" s="120"/>
    </row>
    <row r="44" spans="1:11" s="28" customFormat="1" ht="63" customHeight="1">
      <c r="A44" s="31">
        <v>41033600</v>
      </c>
      <c r="B44" s="39" t="s">
        <v>267</v>
      </c>
      <c r="C44" s="14"/>
      <c r="D44" s="14">
        <v>1588723</v>
      </c>
      <c r="E44" s="14">
        <v>945814</v>
      </c>
      <c r="F44" s="37"/>
      <c r="G44" s="40">
        <f t="shared" si="3"/>
        <v>59.532970819960426</v>
      </c>
      <c r="H44" s="27"/>
      <c r="I44" s="120"/>
      <c r="J44" s="120"/>
      <c r="K44" s="120"/>
    </row>
    <row r="45" spans="1:11" s="28" customFormat="1" ht="36">
      <c r="A45" s="58">
        <v>41033900</v>
      </c>
      <c r="B45" s="39" t="s">
        <v>101</v>
      </c>
      <c r="C45" s="14">
        <v>88578200</v>
      </c>
      <c r="D45" s="14">
        <v>83705200</v>
      </c>
      <c r="E45" s="14">
        <v>65905300</v>
      </c>
      <c r="F45" s="37">
        <f t="shared" si="2"/>
        <v>74.40352140820202</v>
      </c>
      <c r="G45" s="40">
        <f t="shared" si="3"/>
        <v>78.73501287853084</v>
      </c>
      <c r="H45" s="27"/>
      <c r="I45" s="120"/>
      <c r="J45" s="120"/>
      <c r="K45" s="120"/>
    </row>
    <row r="46" spans="1:11" s="28" customFormat="1" ht="36">
      <c r="A46" s="58">
        <v>41034200</v>
      </c>
      <c r="B46" s="39" t="s">
        <v>102</v>
      </c>
      <c r="C46" s="14">
        <v>61197000</v>
      </c>
      <c r="D46" s="14">
        <v>61685893</v>
      </c>
      <c r="E46" s="14">
        <v>45892068</v>
      </c>
      <c r="F46" s="37">
        <f t="shared" si="2"/>
        <v>74.99071523113878</v>
      </c>
      <c r="G46" s="40">
        <f>E46/D46*100</f>
        <v>74.3963745487157</v>
      </c>
      <c r="H46" s="27"/>
      <c r="I46" s="120"/>
      <c r="J46" s="120"/>
      <c r="K46" s="120"/>
    </row>
    <row r="47" spans="1:11" s="28" customFormat="1" ht="54">
      <c r="A47" s="58">
        <v>41034500</v>
      </c>
      <c r="B47" s="39" t="s">
        <v>268</v>
      </c>
      <c r="C47" s="14"/>
      <c r="D47" s="14">
        <v>10000000</v>
      </c>
      <c r="E47" s="14">
        <v>10000000</v>
      </c>
      <c r="F47" s="37"/>
      <c r="G47" s="40">
        <f>E47/D47*100</f>
        <v>100</v>
      </c>
      <c r="H47" s="27"/>
      <c r="I47" s="120"/>
      <c r="J47" s="120"/>
      <c r="K47" s="120"/>
    </row>
    <row r="48" spans="1:11" s="28" customFormat="1" ht="54">
      <c r="A48" s="58">
        <v>41035200</v>
      </c>
      <c r="B48" s="135" t="s">
        <v>293</v>
      </c>
      <c r="C48" s="14"/>
      <c r="D48" s="14">
        <v>3706100</v>
      </c>
      <c r="E48" s="14">
        <v>3706100</v>
      </c>
      <c r="F48" s="37"/>
      <c r="G48" s="40">
        <f>E48/D48*100</f>
        <v>100</v>
      </c>
      <c r="H48" s="27"/>
      <c r="I48" s="120"/>
      <c r="J48" s="120"/>
      <c r="K48" s="120"/>
    </row>
    <row r="49" spans="1:11" s="28" customFormat="1" ht="54">
      <c r="A49" s="58">
        <v>41035400</v>
      </c>
      <c r="B49" s="135" t="s">
        <v>291</v>
      </c>
      <c r="C49" s="14"/>
      <c r="D49" s="14">
        <v>43770</v>
      </c>
      <c r="E49" s="14">
        <v>31836</v>
      </c>
      <c r="F49" s="37"/>
      <c r="G49" s="40">
        <f>E49/D49*100</f>
        <v>72.73474982864975</v>
      </c>
      <c r="H49" s="27"/>
      <c r="I49" s="120"/>
      <c r="J49" s="120"/>
      <c r="K49" s="120"/>
    </row>
    <row r="50" spans="1:11" s="28" customFormat="1" ht="18">
      <c r="A50" s="31">
        <v>41035000</v>
      </c>
      <c r="B50" s="39" t="s">
        <v>2</v>
      </c>
      <c r="C50" s="14">
        <v>32563070</v>
      </c>
      <c r="D50" s="14">
        <v>37272821</v>
      </c>
      <c r="E50" s="14">
        <v>29121646</v>
      </c>
      <c r="F50" s="37">
        <f t="shared" si="2"/>
        <v>89.4315124464616</v>
      </c>
      <c r="G50" s="40">
        <f t="shared" si="3"/>
        <v>78.13104889485022</v>
      </c>
      <c r="H50" s="27"/>
      <c r="I50" s="120"/>
      <c r="J50" s="120"/>
      <c r="K50" s="120"/>
    </row>
    <row r="51" spans="1:11" s="28" customFormat="1" ht="126">
      <c r="A51" s="31">
        <v>41035800</v>
      </c>
      <c r="B51" s="59" t="s">
        <v>19</v>
      </c>
      <c r="C51" s="14">
        <v>1428500</v>
      </c>
      <c r="D51" s="14">
        <v>1054600</v>
      </c>
      <c r="E51" s="14">
        <v>667935</v>
      </c>
      <c r="F51" s="45">
        <f t="shared" si="2"/>
        <v>46.75778788939447</v>
      </c>
      <c r="G51" s="40">
        <f t="shared" si="3"/>
        <v>63.335387824767686</v>
      </c>
      <c r="H51" s="27"/>
      <c r="I51" s="120"/>
      <c r="J51" s="120"/>
      <c r="K51" s="120"/>
    </row>
    <row r="52" spans="1:11" s="28" customFormat="1" ht="238.5" customHeight="1">
      <c r="A52" s="31">
        <v>41036100</v>
      </c>
      <c r="B52" s="135" t="s">
        <v>292</v>
      </c>
      <c r="C52" s="14"/>
      <c r="D52" s="14">
        <v>454247</v>
      </c>
      <c r="E52" s="14">
        <v>454247</v>
      </c>
      <c r="F52" s="45"/>
      <c r="G52" s="40">
        <f t="shared" si="3"/>
        <v>100</v>
      </c>
      <c r="H52" s="27"/>
      <c r="I52" s="120"/>
      <c r="J52" s="120"/>
      <c r="K52" s="120"/>
    </row>
    <row r="53" spans="1:11" s="28" customFormat="1" ht="54">
      <c r="A53" s="31">
        <v>41037000</v>
      </c>
      <c r="B53" s="39" t="s">
        <v>104</v>
      </c>
      <c r="C53" s="14"/>
      <c r="D53" s="14">
        <v>513200</v>
      </c>
      <c r="E53" s="14">
        <v>297148</v>
      </c>
      <c r="F53" s="45"/>
      <c r="G53" s="40">
        <f t="shared" si="3"/>
        <v>57.90101325019486</v>
      </c>
      <c r="H53" s="27"/>
      <c r="I53" s="120"/>
      <c r="J53" s="120"/>
      <c r="K53" s="120"/>
    </row>
    <row r="54" spans="1:11" s="28" customFormat="1" ht="30" customHeight="1">
      <c r="A54" s="54"/>
      <c r="B54" s="44" t="s">
        <v>20</v>
      </c>
      <c r="C54" s="16">
        <f>C37+C38</f>
        <v>643851993</v>
      </c>
      <c r="D54" s="16">
        <f>D37+D38</f>
        <v>665760828</v>
      </c>
      <c r="E54" s="16">
        <f>E37+E38</f>
        <v>515467020</v>
      </c>
      <c r="F54" s="56">
        <f t="shared" si="2"/>
        <v>80.05986245351266</v>
      </c>
      <c r="G54" s="60">
        <f t="shared" si="3"/>
        <v>77.4252551848845</v>
      </c>
      <c r="H54" s="27"/>
      <c r="I54" s="120"/>
      <c r="J54" s="120"/>
      <c r="K54" s="120"/>
    </row>
    <row r="55" spans="1:11" s="28" customFormat="1" ht="18" thickBot="1">
      <c r="A55" s="144" t="s">
        <v>38</v>
      </c>
      <c r="B55" s="145"/>
      <c r="C55" s="145"/>
      <c r="D55" s="145"/>
      <c r="E55" s="145"/>
      <c r="F55" s="145"/>
      <c r="G55" s="146"/>
      <c r="H55" s="27"/>
      <c r="I55" s="120"/>
      <c r="J55" s="120"/>
      <c r="K55" s="120"/>
    </row>
    <row r="56" spans="1:11" s="28" customFormat="1" ht="17.25">
      <c r="A56" s="73" t="s">
        <v>239</v>
      </c>
      <c r="B56" s="6" t="s">
        <v>39</v>
      </c>
      <c r="C56" s="16">
        <f>C57</f>
        <v>25993628</v>
      </c>
      <c r="D56" s="16">
        <f>D57</f>
        <v>31867121</v>
      </c>
      <c r="E56" s="123">
        <f>E57</f>
        <v>20715230</v>
      </c>
      <c r="F56" s="19">
        <f aca="true" t="shared" si="4" ref="F56:F62">E56*100/C56</f>
        <v>79.69349257441093</v>
      </c>
      <c r="G56" s="20">
        <f aca="true" t="shared" si="5" ref="G56:G62">E56*100/D56</f>
        <v>65.0050250852595</v>
      </c>
      <c r="H56" s="27"/>
      <c r="I56" s="120"/>
      <c r="J56" s="120"/>
      <c r="K56" s="120"/>
    </row>
    <row r="57" spans="1:11" s="4" customFormat="1" ht="78" customHeight="1">
      <c r="A57" s="12" t="s">
        <v>116</v>
      </c>
      <c r="B57" s="7" t="s">
        <v>117</v>
      </c>
      <c r="C57" s="75">
        <v>25993628</v>
      </c>
      <c r="D57" s="75">
        <v>31867121</v>
      </c>
      <c r="E57" s="96">
        <v>20715230</v>
      </c>
      <c r="F57" s="21">
        <f t="shared" si="4"/>
        <v>79.69349257441093</v>
      </c>
      <c r="G57" s="22">
        <f t="shared" si="5"/>
        <v>65.0050250852595</v>
      </c>
      <c r="I57" s="119"/>
      <c r="J57" s="119"/>
      <c r="K57" s="119"/>
    </row>
    <row r="58" spans="1:11" s="4" customFormat="1" ht="34.5" hidden="1">
      <c r="A58" s="11" t="s">
        <v>40</v>
      </c>
      <c r="B58" s="6" t="s">
        <v>41</v>
      </c>
      <c r="C58" s="16">
        <f>C59</f>
        <v>0</v>
      </c>
      <c r="D58" s="16">
        <f>D59</f>
        <v>0</v>
      </c>
      <c r="E58" s="123">
        <f>E59</f>
        <v>0</v>
      </c>
      <c r="F58" s="19" t="e">
        <f t="shared" si="4"/>
        <v>#DIV/0!</v>
      </c>
      <c r="G58" s="20" t="e">
        <f t="shared" si="5"/>
        <v>#DIV/0!</v>
      </c>
      <c r="I58" s="119"/>
      <c r="J58" s="119"/>
      <c r="K58" s="119"/>
    </row>
    <row r="59" spans="1:11" s="4" customFormat="1" ht="18" hidden="1">
      <c r="A59" s="12">
        <v>60702</v>
      </c>
      <c r="B59" s="7" t="s">
        <v>70</v>
      </c>
      <c r="C59" s="14">
        <v>0</v>
      </c>
      <c r="D59" s="14">
        <v>0</v>
      </c>
      <c r="E59" s="124">
        <v>0</v>
      </c>
      <c r="F59" s="21" t="e">
        <f t="shared" si="4"/>
        <v>#DIV/0!</v>
      </c>
      <c r="G59" s="22" t="e">
        <f t="shared" si="5"/>
        <v>#DIV/0!</v>
      </c>
      <c r="I59" s="119"/>
      <c r="J59" s="119"/>
      <c r="K59" s="119"/>
    </row>
    <row r="60" spans="1:11" s="4" customFormat="1" ht="17.25">
      <c r="A60" s="11">
        <v>1000</v>
      </c>
      <c r="B60" s="6" t="s">
        <v>42</v>
      </c>
      <c r="C60" s="16">
        <f>SUM(C61:C71)</f>
        <v>178631026</v>
      </c>
      <c r="D60" s="16">
        <f>SUM(D61:D71)</f>
        <v>174235526</v>
      </c>
      <c r="E60" s="123">
        <f>SUM(E61:E71)</f>
        <v>120926101</v>
      </c>
      <c r="F60" s="19">
        <f>E60*100/C60</f>
        <v>67.69602331008277</v>
      </c>
      <c r="G60" s="20">
        <f t="shared" si="5"/>
        <v>69.40381435184464</v>
      </c>
      <c r="I60" s="119"/>
      <c r="J60" s="121"/>
      <c r="K60" s="119"/>
    </row>
    <row r="61" spans="1:11" s="4" customFormat="1" ht="18">
      <c r="A61" s="12" t="s">
        <v>118</v>
      </c>
      <c r="B61" s="7" t="s">
        <v>119</v>
      </c>
      <c r="C61" s="75">
        <v>23501094</v>
      </c>
      <c r="D61" s="75">
        <v>25141053</v>
      </c>
      <c r="E61" s="96">
        <v>17308106</v>
      </c>
      <c r="F61" s="21">
        <f t="shared" si="4"/>
        <v>73.6480863401508</v>
      </c>
      <c r="G61" s="22">
        <f t="shared" si="5"/>
        <v>68.84399790255404</v>
      </c>
      <c r="I61" s="75">
        <v>17308105.54</v>
      </c>
      <c r="J61" s="121"/>
      <c r="K61" s="119"/>
    </row>
    <row r="62" spans="1:11" s="4" customFormat="1" ht="72">
      <c r="A62" s="12" t="s">
        <v>120</v>
      </c>
      <c r="B62" s="7" t="s">
        <v>121</v>
      </c>
      <c r="C62" s="75">
        <v>143634851</v>
      </c>
      <c r="D62" s="75">
        <v>137871881</v>
      </c>
      <c r="E62" s="96">
        <v>96029311</v>
      </c>
      <c r="F62" s="21">
        <f t="shared" si="4"/>
        <v>66.85655349759091</v>
      </c>
      <c r="G62" s="22">
        <f t="shared" si="5"/>
        <v>69.65112124639832</v>
      </c>
      <c r="I62" s="75">
        <v>96029311.29</v>
      </c>
      <c r="J62" s="119"/>
      <c r="K62" s="119"/>
    </row>
    <row r="63" spans="1:11" s="4" customFormat="1" ht="72">
      <c r="A63" s="12" t="s">
        <v>122</v>
      </c>
      <c r="B63" s="7" t="s">
        <v>123</v>
      </c>
      <c r="C63" s="75">
        <v>3600842</v>
      </c>
      <c r="D63" s="75">
        <v>3226942</v>
      </c>
      <c r="E63" s="96">
        <v>2092083</v>
      </c>
      <c r="F63" s="21">
        <f aca="true" t="shared" si="6" ref="F63:F70">E63*100/C63</f>
        <v>58.099827762506656</v>
      </c>
      <c r="G63" s="22">
        <f aca="true" t="shared" si="7" ref="G63:G70">E63*100/D63</f>
        <v>64.83175092703867</v>
      </c>
      <c r="H63" s="71"/>
      <c r="I63" s="75">
        <v>2092083.08</v>
      </c>
      <c r="J63" s="119"/>
      <c r="K63" s="119"/>
    </row>
    <row r="64" spans="1:11" s="4" customFormat="1" ht="36">
      <c r="A64" s="12" t="s">
        <v>124</v>
      </c>
      <c r="B64" s="7" t="s">
        <v>125</v>
      </c>
      <c r="C64" s="75">
        <v>2113788</v>
      </c>
      <c r="D64" s="75">
        <v>2116788</v>
      </c>
      <c r="E64" s="96">
        <v>1465036</v>
      </c>
      <c r="F64" s="21">
        <f t="shared" si="6"/>
        <v>69.30855885263801</v>
      </c>
      <c r="G64" s="22">
        <f t="shared" si="7"/>
        <v>69.21033188018829</v>
      </c>
      <c r="H64" s="71"/>
      <c r="I64" s="75">
        <v>1465036.31</v>
      </c>
      <c r="J64" s="119"/>
      <c r="K64" s="119"/>
    </row>
    <row r="65" spans="1:11" s="4" customFormat="1" ht="36">
      <c r="A65" s="12" t="s">
        <v>126</v>
      </c>
      <c r="B65" s="7" t="s">
        <v>127</v>
      </c>
      <c r="C65" s="75">
        <v>59730</v>
      </c>
      <c r="D65" s="75">
        <v>59730</v>
      </c>
      <c r="E65" s="96">
        <v>42120</v>
      </c>
      <c r="F65" s="21">
        <f t="shared" si="6"/>
        <v>70.51732797589152</v>
      </c>
      <c r="G65" s="22">
        <f t="shared" si="7"/>
        <v>70.51732797589152</v>
      </c>
      <c r="H65" s="71"/>
      <c r="I65" s="75">
        <v>42120</v>
      </c>
      <c r="J65" s="119"/>
      <c r="K65" s="119"/>
    </row>
    <row r="66" spans="1:11" s="4" customFormat="1" ht="36">
      <c r="A66" s="12" t="s">
        <v>128</v>
      </c>
      <c r="B66" s="7" t="s">
        <v>129</v>
      </c>
      <c r="C66" s="75">
        <v>1228848</v>
      </c>
      <c r="D66" s="75">
        <v>1255261</v>
      </c>
      <c r="E66" s="96">
        <v>889690</v>
      </c>
      <c r="F66" s="21">
        <f t="shared" si="6"/>
        <v>72.40032941421559</v>
      </c>
      <c r="G66" s="22">
        <f t="shared" si="7"/>
        <v>70.87689333134702</v>
      </c>
      <c r="H66" s="71"/>
      <c r="I66" s="75">
        <v>889690.33</v>
      </c>
      <c r="J66" s="119"/>
      <c r="K66" s="119"/>
    </row>
    <row r="67" spans="1:11" s="4" customFormat="1" ht="18">
      <c r="A67" s="12" t="s">
        <v>130</v>
      </c>
      <c r="B67" s="7" t="s">
        <v>131</v>
      </c>
      <c r="C67" s="75">
        <v>1766586</v>
      </c>
      <c r="D67" s="75">
        <v>1766586</v>
      </c>
      <c r="E67" s="96">
        <v>1313720</v>
      </c>
      <c r="F67" s="21">
        <f t="shared" si="6"/>
        <v>74.36490496358513</v>
      </c>
      <c r="G67" s="22">
        <f t="shared" si="7"/>
        <v>74.36490496358513</v>
      </c>
      <c r="H67" s="71"/>
      <c r="I67" s="75">
        <v>1313719.59</v>
      </c>
      <c r="J67" s="119"/>
      <c r="K67" s="119"/>
    </row>
    <row r="68" spans="1:11" s="4" customFormat="1" ht="36">
      <c r="A68" s="12" t="s">
        <v>132</v>
      </c>
      <c r="B68" s="7" t="s">
        <v>133</v>
      </c>
      <c r="C68" s="75">
        <v>714417</v>
      </c>
      <c r="D68" s="75">
        <v>714417</v>
      </c>
      <c r="E68" s="96">
        <v>495065</v>
      </c>
      <c r="F68" s="21">
        <f t="shared" si="6"/>
        <v>69.29636332842024</v>
      </c>
      <c r="G68" s="22">
        <f t="shared" si="7"/>
        <v>69.29636332842024</v>
      </c>
      <c r="H68" s="71"/>
      <c r="I68" s="75">
        <v>495064.86</v>
      </c>
      <c r="J68" s="119"/>
      <c r="K68" s="119"/>
    </row>
    <row r="69" spans="1:11" s="4" customFormat="1" ht="18">
      <c r="A69" s="12" t="s">
        <v>134</v>
      </c>
      <c r="B69" s="7" t="s">
        <v>135</v>
      </c>
      <c r="C69" s="75">
        <v>918357</v>
      </c>
      <c r="D69" s="75">
        <v>918357</v>
      </c>
      <c r="E69" s="96">
        <v>637467</v>
      </c>
      <c r="F69" s="21">
        <f t="shared" si="6"/>
        <v>69.41385539610413</v>
      </c>
      <c r="G69" s="22">
        <f t="shared" si="7"/>
        <v>69.41385539610413</v>
      </c>
      <c r="H69" s="71"/>
      <c r="I69" s="75">
        <v>637466.41</v>
      </c>
      <c r="J69" s="119"/>
      <c r="K69" s="119"/>
    </row>
    <row r="70" spans="1:11" s="4" customFormat="1" ht="18">
      <c r="A70" s="12" t="s">
        <v>136</v>
      </c>
      <c r="B70" s="7" t="s">
        <v>71</v>
      </c>
      <c r="C70" s="75">
        <v>1072573</v>
      </c>
      <c r="D70" s="75">
        <v>1144571</v>
      </c>
      <c r="E70" s="96">
        <v>633563</v>
      </c>
      <c r="F70" s="21">
        <f t="shared" si="6"/>
        <v>59.069452615346464</v>
      </c>
      <c r="G70" s="22">
        <f t="shared" si="7"/>
        <v>55.35375262871416</v>
      </c>
      <c r="H70" s="71"/>
      <c r="I70" s="75">
        <v>633563.34</v>
      </c>
      <c r="J70" s="119"/>
      <c r="K70" s="119"/>
    </row>
    <row r="71" spans="1:11" s="4" customFormat="1" ht="36">
      <c r="A71" s="12" t="s">
        <v>137</v>
      </c>
      <c r="B71" s="7" t="s">
        <v>138</v>
      </c>
      <c r="C71" s="75">
        <v>19940</v>
      </c>
      <c r="D71" s="75">
        <v>19940</v>
      </c>
      <c r="E71" s="96">
        <v>19940</v>
      </c>
      <c r="F71" s="21">
        <f aca="true" t="shared" si="8" ref="F71:F79">E71*100/C71</f>
        <v>100</v>
      </c>
      <c r="G71" s="22">
        <f aca="true" t="shared" si="9" ref="G71:G79">E71*100/D71</f>
        <v>100</v>
      </c>
      <c r="H71" s="71"/>
      <c r="I71" s="75">
        <v>19940</v>
      </c>
      <c r="J71" s="119"/>
      <c r="K71" s="119"/>
    </row>
    <row r="72" spans="1:11" s="4" customFormat="1" ht="18">
      <c r="A72" s="11">
        <v>2000</v>
      </c>
      <c r="B72" s="6" t="s">
        <v>43</v>
      </c>
      <c r="C72" s="16">
        <f>C74+C75+C77</f>
        <v>68400691</v>
      </c>
      <c r="D72" s="16">
        <f>SUM(D74:D77)</f>
        <v>72038825</v>
      </c>
      <c r="E72" s="123">
        <f>SUM(E74:E77)</f>
        <v>48831677</v>
      </c>
      <c r="F72" s="19">
        <f t="shared" si="8"/>
        <v>71.390619431023</v>
      </c>
      <c r="G72" s="20">
        <f t="shared" si="9"/>
        <v>67.7852213719477</v>
      </c>
      <c r="H72" s="71"/>
      <c r="I72" s="119"/>
      <c r="J72" s="119"/>
      <c r="K72" s="119"/>
    </row>
    <row r="73" spans="1:11" s="4" customFormat="1" ht="18" hidden="1">
      <c r="A73" s="12">
        <v>80101</v>
      </c>
      <c r="B73" s="7" t="s">
        <v>100</v>
      </c>
      <c r="C73" s="14">
        <v>31213400</v>
      </c>
      <c r="D73" s="14">
        <v>31157401</v>
      </c>
      <c r="E73" s="124">
        <v>7279856</v>
      </c>
      <c r="F73" s="21">
        <f t="shared" si="8"/>
        <v>23.322854927691314</v>
      </c>
      <c r="G73" s="22">
        <f t="shared" si="9"/>
        <v>23.364772947525374</v>
      </c>
      <c r="H73" s="26"/>
      <c r="I73" s="119"/>
      <c r="J73" s="119"/>
      <c r="K73" s="119"/>
    </row>
    <row r="74" spans="1:11" s="4" customFormat="1" ht="18">
      <c r="A74" s="12" t="s">
        <v>139</v>
      </c>
      <c r="B74" s="7" t="s">
        <v>140</v>
      </c>
      <c r="C74" s="75">
        <v>42210835</v>
      </c>
      <c r="D74" s="75">
        <v>42515467</v>
      </c>
      <c r="E74" s="96">
        <v>29659575</v>
      </c>
      <c r="F74" s="21">
        <f t="shared" si="8"/>
        <v>70.2653122119001</v>
      </c>
      <c r="G74" s="22">
        <f t="shared" si="9"/>
        <v>69.76184690620946</v>
      </c>
      <c r="H74" s="71"/>
      <c r="I74" s="119"/>
      <c r="J74" s="119"/>
      <c r="K74" s="119"/>
    </row>
    <row r="75" spans="1:11" s="4" customFormat="1" ht="18">
      <c r="A75" s="12" t="s">
        <v>141</v>
      </c>
      <c r="B75" s="7" t="s">
        <v>142</v>
      </c>
      <c r="C75" s="75">
        <v>25501996</v>
      </c>
      <c r="D75" s="75">
        <v>26757982</v>
      </c>
      <c r="E75" s="96">
        <v>17654693</v>
      </c>
      <c r="F75" s="21">
        <f t="shared" si="8"/>
        <v>69.22867135576368</v>
      </c>
      <c r="G75" s="22">
        <f t="shared" si="9"/>
        <v>65.9791646470201</v>
      </c>
      <c r="H75" s="71"/>
      <c r="I75" s="119"/>
      <c r="J75" s="119"/>
      <c r="K75" s="119"/>
    </row>
    <row r="76" spans="1:11" s="4" customFormat="1" ht="36">
      <c r="A76" s="12">
        <v>2214</v>
      </c>
      <c r="B76" s="7" t="s">
        <v>284</v>
      </c>
      <c r="C76" s="75">
        <v>0</v>
      </c>
      <c r="D76" s="75">
        <v>488793</v>
      </c>
      <c r="E76" s="96">
        <v>254268</v>
      </c>
      <c r="F76" s="21" t="e">
        <f t="shared" si="8"/>
        <v>#DIV/0!</v>
      </c>
      <c r="G76" s="22">
        <f t="shared" si="9"/>
        <v>52.019566564987635</v>
      </c>
      <c r="H76" s="71"/>
      <c r="I76" s="119"/>
      <c r="J76" s="119"/>
      <c r="K76" s="119"/>
    </row>
    <row r="77" spans="1:11" s="4" customFormat="1" ht="18">
      <c r="A77" s="12" t="s">
        <v>143</v>
      </c>
      <c r="B77" s="7" t="s">
        <v>144</v>
      </c>
      <c r="C77" s="75">
        <v>687860</v>
      </c>
      <c r="D77" s="75">
        <v>2276583</v>
      </c>
      <c r="E77" s="96">
        <v>1263141</v>
      </c>
      <c r="F77" s="21">
        <f t="shared" si="8"/>
        <v>183.6334428517431</v>
      </c>
      <c r="G77" s="22">
        <f t="shared" si="9"/>
        <v>55.484074158508605</v>
      </c>
      <c r="H77" s="71"/>
      <c r="I77" s="119"/>
      <c r="J77" s="119"/>
      <c r="K77" s="119"/>
    </row>
    <row r="78" spans="1:11" s="4" customFormat="1" ht="18">
      <c r="A78" s="11">
        <v>3000</v>
      </c>
      <c r="B78" s="6" t="s">
        <v>44</v>
      </c>
      <c r="C78" s="16">
        <f>SUM(C79:C115)</f>
        <v>271303018</v>
      </c>
      <c r="D78" s="16">
        <f>SUM(D79:D115)</f>
        <v>273618930</v>
      </c>
      <c r="E78" s="123">
        <f>SUM(E79:E115)</f>
        <v>197406627</v>
      </c>
      <c r="F78" s="19">
        <f t="shared" si="8"/>
        <v>72.76241468128453</v>
      </c>
      <c r="G78" s="20">
        <f t="shared" si="9"/>
        <v>72.14655323738018</v>
      </c>
      <c r="H78" s="71"/>
      <c r="I78" s="119"/>
      <c r="J78" s="119"/>
      <c r="K78" s="119"/>
    </row>
    <row r="79" spans="1:11" s="4" customFormat="1" ht="90">
      <c r="A79" s="12" t="s">
        <v>145</v>
      </c>
      <c r="B79" s="7" t="s">
        <v>146</v>
      </c>
      <c r="C79" s="75">
        <v>15134000</v>
      </c>
      <c r="D79" s="75">
        <v>15134000</v>
      </c>
      <c r="E79" s="96">
        <v>3830587</v>
      </c>
      <c r="F79" s="21">
        <f t="shared" si="8"/>
        <v>25.311133870754592</v>
      </c>
      <c r="G79" s="22">
        <f t="shared" si="9"/>
        <v>25.311133870754592</v>
      </c>
      <c r="H79" s="71"/>
      <c r="I79" s="119"/>
      <c r="J79" s="119"/>
      <c r="K79" s="119"/>
    </row>
    <row r="80" spans="1:11" s="4" customFormat="1" ht="90">
      <c r="A80" s="12" t="s">
        <v>147</v>
      </c>
      <c r="B80" s="7" t="s">
        <v>266</v>
      </c>
      <c r="C80" s="75">
        <v>1375000</v>
      </c>
      <c r="D80" s="75">
        <v>1375000</v>
      </c>
      <c r="E80" s="96">
        <v>427042</v>
      </c>
      <c r="F80" s="21">
        <f aca="true" t="shared" si="10" ref="F80:F115">E80*100/C80</f>
        <v>31.0576</v>
      </c>
      <c r="G80" s="22">
        <f aca="true" t="shared" si="11" ref="G80:G115">E80*100/D80</f>
        <v>31.0576</v>
      </c>
      <c r="H80" s="71"/>
      <c r="I80" s="119"/>
      <c r="J80" s="119"/>
      <c r="K80" s="119"/>
    </row>
    <row r="81" spans="1:11" s="4" customFormat="1" ht="90">
      <c r="A81" s="12" t="s">
        <v>148</v>
      </c>
      <c r="B81" s="7" t="s">
        <v>149</v>
      </c>
      <c r="C81" s="75">
        <v>800000</v>
      </c>
      <c r="D81" s="75">
        <v>800000</v>
      </c>
      <c r="E81" s="96">
        <v>255791</v>
      </c>
      <c r="F81" s="21">
        <f t="shared" si="10"/>
        <v>31.973875</v>
      </c>
      <c r="G81" s="22">
        <f t="shared" si="11"/>
        <v>31.973875</v>
      </c>
      <c r="H81" s="71"/>
      <c r="I81" s="119"/>
      <c r="J81" s="119"/>
      <c r="K81" s="119"/>
    </row>
    <row r="82" spans="1:11" s="4" customFormat="1" ht="90">
      <c r="A82" s="12" t="s">
        <v>150</v>
      </c>
      <c r="B82" s="7" t="s">
        <v>151</v>
      </c>
      <c r="C82" s="75">
        <v>3000000</v>
      </c>
      <c r="D82" s="75">
        <v>3000000</v>
      </c>
      <c r="E82" s="96">
        <v>578662</v>
      </c>
      <c r="F82" s="21">
        <f t="shared" si="10"/>
        <v>19.288733333333333</v>
      </c>
      <c r="G82" s="22">
        <f t="shared" si="11"/>
        <v>19.288733333333333</v>
      </c>
      <c r="H82" s="71"/>
      <c r="I82" s="119"/>
      <c r="J82" s="119"/>
      <c r="K82" s="119"/>
    </row>
    <row r="83" spans="1:11" s="4" customFormat="1" ht="45.75" customHeight="1">
      <c r="A83" s="12" t="s">
        <v>152</v>
      </c>
      <c r="B83" s="7" t="s">
        <v>153</v>
      </c>
      <c r="C83" s="75">
        <v>2000000</v>
      </c>
      <c r="D83" s="75">
        <v>2000000</v>
      </c>
      <c r="E83" s="96">
        <v>510687</v>
      </c>
      <c r="F83" s="21">
        <f t="shared" si="10"/>
        <v>25.53435</v>
      </c>
      <c r="G83" s="22">
        <f t="shared" si="11"/>
        <v>25.53435</v>
      </c>
      <c r="H83" s="71"/>
      <c r="I83" s="119"/>
      <c r="J83" s="119"/>
      <c r="K83" s="119"/>
    </row>
    <row r="84" spans="1:11" s="4" customFormat="1" ht="36">
      <c r="A84" s="12" t="s">
        <v>154</v>
      </c>
      <c r="B84" s="7" t="s">
        <v>155</v>
      </c>
      <c r="C84" s="75">
        <v>121979300</v>
      </c>
      <c r="D84" s="75">
        <v>121979300</v>
      </c>
      <c r="E84" s="96">
        <v>98760436</v>
      </c>
      <c r="F84" s="21">
        <f t="shared" si="10"/>
        <v>80.9649145387783</v>
      </c>
      <c r="G84" s="22">
        <f t="shared" si="11"/>
        <v>80.9649145387783</v>
      </c>
      <c r="H84" s="71"/>
      <c r="I84" s="119"/>
      <c r="J84" s="119"/>
      <c r="K84" s="119"/>
    </row>
    <row r="85" spans="1:11" s="4" customFormat="1" ht="90">
      <c r="A85" s="12" t="s">
        <v>156</v>
      </c>
      <c r="B85" s="7" t="s">
        <v>157</v>
      </c>
      <c r="C85" s="75">
        <v>459155</v>
      </c>
      <c r="D85" s="75">
        <v>459155</v>
      </c>
      <c r="E85" s="96">
        <v>200150</v>
      </c>
      <c r="F85" s="21">
        <f t="shared" si="10"/>
        <v>43.59094423451776</v>
      </c>
      <c r="G85" s="22">
        <f t="shared" si="11"/>
        <v>43.59094423451776</v>
      </c>
      <c r="H85" s="71"/>
      <c r="I85" s="119"/>
      <c r="J85" s="119"/>
      <c r="K85" s="119"/>
    </row>
    <row r="86" spans="1:11" s="4" customFormat="1" ht="102" customHeight="1">
      <c r="A86" s="12" t="s">
        <v>158</v>
      </c>
      <c r="B86" s="7" t="s">
        <v>159</v>
      </c>
      <c r="C86" s="75">
        <v>27025</v>
      </c>
      <c r="D86" s="75">
        <v>27025</v>
      </c>
      <c r="E86" s="96">
        <v>12077</v>
      </c>
      <c r="F86" s="21">
        <f t="shared" si="10"/>
        <v>44.68825161887141</v>
      </c>
      <c r="G86" s="22">
        <f t="shared" si="11"/>
        <v>44.68825161887141</v>
      </c>
      <c r="H86" s="71"/>
      <c r="I86" s="119"/>
      <c r="J86" s="119"/>
      <c r="K86" s="119"/>
    </row>
    <row r="87" spans="1:11" s="4" customFormat="1" ht="90">
      <c r="A87" s="12" t="s">
        <v>160</v>
      </c>
      <c r="B87" s="7" t="s">
        <v>161</v>
      </c>
      <c r="C87" s="75">
        <v>33000</v>
      </c>
      <c r="D87" s="75">
        <v>33000</v>
      </c>
      <c r="E87" s="96">
        <v>0</v>
      </c>
      <c r="F87" s="21">
        <f>E87*100/C87</f>
        <v>0</v>
      </c>
      <c r="G87" s="22">
        <f>E87*100/D87</f>
        <v>0</v>
      </c>
      <c r="H87" s="71"/>
      <c r="I87" s="119"/>
      <c r="J87" s="119"/>
      <c r="K87" s="119"/>
    </row>
    <row r="88" spans="1:11" s="4" customFormat="1" ht="90">
      <c r="A88" s="12" t="s">
        <v>162</v>
      </c>
      <c r="B88" s="7" t="s">
        <v>151</v>
      </c>
      <c r="C88" s="75">
        <v>21620</v>
      </c>
      <c r="D88" s="75">
        <v>21620</v>
      </c>
      <c r="E88" s="96">
        <v>15073</v>
      </c>
      <c r="F88" s="21">
        <f t="shared" si="10"/>
        <v>69.71785383903793</v>
      </c>
      <c r="G88" s="22">
        <f t="shared" si="11"/>
        <v>69.71785383903793</v>
      </c>
      <c r="H88" s="71"/>
      <c r="I88" s="119"/>
      <c r="J88" s="119"/>
      <c r="K88" s="119"/>
    </row>
    <row r="89" spans="1:11" s="4" customFormat="1" ht="36">
      <c r="A89" s="12" t="s">
        <v>163</v>
      </c>
      <c r="B89" s="7" t="s">
        <v>164</v>
      </c>
      <c r="C89" s="75">
        <v>75670</v>
      </c>
      <c r="D89" s="75">
        <v>75670</v>
      </c>
      <c r="E89" s="96">
        <v>60177</v>
      </c>
      <c r="F89" s="21">
        <f t="shared" si="10"/>
        <v>79.5255715607242</v>
      </c>
      <c r="G89" s="22">
        <f t="shared" si="11"/>
        <v>79.5255715607242</v>
      </c>
      <c r="H89" s="71"/>
      <c r="I89" s="119"/>
      <c r="J89" s="119"/>
      <c r="K89" s="119"/>
    </row>
    <row r="90" spans="1:11" s="4" customFormat="1" ht="54">
      <c r="A90" s="12" t="s">
        <v>165</v>
      </c>
      <c r="B90" s="7" t="s">
        <v>166</v>
      </c>
      <c r="C90" s="75">
        <v>5539030</v>
      </c>
      <c r="D90" s="75">
        <v>5039030</v>
      </c>
      <c r="E90" s="96">
        <v>3012144</v>
      </c>
      <c r="F90" s="21">
        <f t="shared" si="10"/>
        <v>54.38035179444776</v>
      </c>
      <c r="G90" s="22">
        <f t="shared" si="11"/>
        <v>59.776266463982154</v>
      </c>
      <c r="H90" s="71"/>
      <c r="I90" s="119"/>
      <c r="J90" s="119"/>
      <c r="K90" s="119"/>
    </row>
    <row r="91" spans="1:11" s="4" customFormat="1" ht="42" customHeight="1">
      <c r="A91" s="12" t="s">
        <v>167</v>
      </c>
      <c r="B91" s="7" t="s">
        <v>53</v>
      </c>
      <c r="C91" s="75">
        <v>0</v>
      </c>
      <c r="D91" s="75">
        <v>887234</v>
      </c>
      <c r="E91" s="96">
        <v>848477</v>
      </c>
      <c r="F91" s="21" t="e">
        <f t="shared" si="10"/>
        <v>#DIV/0!</v>
      </c>
      <c r="G91" s="22">
        <f t="shared" si="11"/>
        <v>95.63170482646066</v>
      </c>
      <c r="H91" s="71"/>
      <c r="I91" s="119"/>
      <c r="J91" s="119"/>
      <c r="K91" s="119"/>
    </row>
    <row r="92" spans="1:11" s="4" customFormat="1" ht="18">
      <c r="A92" s="12" t="s">
        <v>168</v>
      </c>
      <c r="B92" s="7" t="s">
        <v>169</v>
      </c>
      <c r="C92" s="75">
        <v>817935</v>
      </c>
      <c r="D92" s="75">
        <v>817935</v>
      </c>
      <c r="E92" s="96">
        <v>548204</v>
      </c>
      <c r="F92" s="21">
        <f t="shared" si="10"/>
        <v>67.0229296949024</v>
      </c>
      <c r="G92" s="22">
        <f t="shared" si="11"/>
        <v>67.0229296949024</v>
      </c>
      <c r="H92" s="71"/>
      <c r="I92" s="119"/>
      <c r="J92" s="119"/>
      <c r="K92" s="119"/>
    </row>
    <row r="93" spans="1:11" s="4" customFormat="1" ht="24.75" customHeight="1">
      <c r="A93" s="12" t="s">
        <v>170</v>
      </c>
      <c r="B93" s="7" t="s">
        <v>171</v>
      </c>
      <c r="C93" s="75">
        <v>95542</v>
      </c>
      <c r="D93" s="75">
        <v>95542</v>
      </c>
      <c r="E93" s="96">
        <v>73176</v>
      </c>
      <c r="F93" s="21">
        <f t="shared" si="10"/>
        <v>76.59040003349313</v>
      </c>
      <c r="G93" s="22">
        <f t="shared" si="11"/>
        <v>76.59040003349313</v>
      </c>
      <c r="H93" s="71"/>
      <c r="I93" s="119"/>
      <c r="J93" s="119"/>
      <c r="K93" s="119"/>
    </row>
    <row r="94" spans="1:11" s="4" customFormat="1" ht="18">
      <c r="A94" s="12" t="s">
        <v>172</v>
      </c>
      <c r="B94" s="7" t="s">
        <v>173</v>
      </c>
      <c r="C94" s="75">
        <v>53791761</v>
      </c>
      <c r="D94" s="75">
        <v>53748761</v>
      </c>
      <c r="E94" s="96">
        <v>37249153</v>
      </c>
      <c r="F94" s="21">
        <f t="shared" si="10"/>
        <v>69.2469484313778</v>
      </c>
      <c r="G94" s="22">
        <f t="shared" si="11"/>
        <v>69.30234726713049</v>
      </c>
      <c r="H94" s="71"/>
      <c r="I94" s="119"/>
      <c r="J94" s="119"/>
      <c r="K94" s="119"/>
    </row>
    <row r="95" spans="1:11" s="4" customFormat="1" ht="36">
      <c r="A95" s="12" t="s">
        <v>174</v>
      </c>
      <c r="B95" s="7" t="s">
        <v>175</v>
      </c>
      <c r="C95" s="75">
        <v>2899335</v>
      </c>
      <c r="D95" s="75">
        <v>2899335</v>
      </c>
      <c r="E95" s="96">
        <v>2074948</v>
      </c>
      <c r="F95" s="21">
        <f t="shared" si="10"/>
        <v>71.56634193703039</v>
      </c>
      <c r="G95" s="22">
        <f t="shared" si="11"/>
        <v>71.56634193703039</v>
      </c>
      <c r="H95" s="71"/>
      <c r="I95" s="119"/>
      <c r="J95" s="119"/>
      <c r="K95" s="119"/>
    </row>
    <row r="96" spans="1:11" s="4" customFormat="1" ht="18">
      <c r="A96" s="12" t="s">
        <v>176</v>
      </c>
      <c r="B96" s="7" t="s">
        <v>177</v>
      </c>
      <c r="C96" s="75">
        <v>9093352</v>
      </c>
      <c r="D96" s="75">
        <v>9093352</v>
      </c>
      <c r="E96" s="96">
        <v>7506294</v>
      </c>
      <c r="F96" s="21">
        <f t="shared" si="10"/>
        <v>82.54705195619833</v>
      </c>
      <c r="G96" s="22">
        <f t="shared" si="11"/>
        <v>82.54705195619833</v>
      </c>
      <c r="H96" s="71"/>
      <c r="I96" s="119"/>
      <c r="J96" s="119"/>
      <c r="K96" s="119"/>
    </row>
    <row r="97" spans="1:11" s="4" customFormat="1" ht="18">
      <c r="A97" s="12" t="s">
        <v>178</v>
      </c>
      <c r="B97" s="7" t="s">
        <v>179</v>
      </c>
      <c r="C97" s="75">
        <v>587446</v>
      </c>
      <c r="D97" s="75">
        <v>587446</v>
      </c>
      <c r="E97" s="96">
        <v>321684</v>
      </c>
      <c r="F97" s="21">
        <f t="shared" si="10"/>
        <v>54.759756641461514</v>
      </c>
      <c r="G97" s="22">
        <f t="shared" si="11"/>
        <v>54.759756641461514</v>
      </c>
      <c r="H97" s="71"/>
      <c r="I97" s="119"/>
      <c r="J97" s="119"/>
      <c r="K97" s="119"/>
    </row>
    <row r="98" spans="1:11" s="4" customFormat="1" ht="18">
      <c r="A98" s="12" t="s">
        <v>180</v>
      </c>
      <c r="B98" s="7" t="s">
        <v>181</v>
      </c>
      <c r="C98" s="75">
        <v>149640</v>
      </c>
      <c r="D98" s="75">
        <v>192640</v>
      </c>
      <c r="E98" s="96">
        <v>143620</v>
      </c>
      <c r="F98" s="21">
        <f t="shared" si="10"/>
        <v>95.97701149425288</v>
      </c>
      <c r="G98" s="22">
        <f t="shared" si="11"/>
        <v>74.55357142857143</v>
      </c>
      <c r="H98" s="71"/>
      <c r="I98" s="119"/>
      <c r="J98" s="119"/>
      <c r="K98" s="119"/>
    </row>
    <row r="99" spans="1:11" s="4" customFormat="1" ht="36">
      <c r="A99" s="12" t="s">
        <v>182</v>
      </c>
      <c r="B99" s="7" t="s">
        <v>183</v>
      </c>
      <c r="C99" s="75">
        <v>19474459</v>
      </c>
      <c r="D99" s="75">
        <v>19474459</v>
      </c>
      <c r="E99" s="96">
        <v>15332664</v>
      </c>
      <c r="F99" s="21">
        <f t="shared" si="10"/>
        <v>78.73216914523788</v>
      </c>
      <c r="G99" s="22">
        <f t="shared" si="11"/>
        <v>78.73216914523788</v>
      </c>
      <c r="H99" s="71"/>
      <c r="I99" s="119"/>
      <c r="J99" s="119"/>
      <c r="K99" s="119"/>
    </row>
    <row r="100" spans="1:11" s="4" customFormat="1" ht="36">
      <c r="A100" s="12" t="s">
        <v>184</v>
      </c>
      <c r="B100" s="7" t="s">
        <v>185</v>
      </c>
      <c r="C100" s="75">
        <v>20278120</v>
      </c>
      <c r="D100" s="75">
        <v>20278120</v>
      </c>
      <c r="E100" s="96">
        <v>14130052</v>
      </c>
      <c r="F100" s="21">
        <f t="shared" si="10"/>
        <v>69.68127222839198</v>
      </c>
      <c r="G100" s="22">
        <f t="shared" si="11"/>
        <v>69.68127222839198</v>
      </c>
      <c r="H100" s="71"/>
      <c r="I100" s="119"/>
      <c r="J100" s="119"/>
      <c r="K100" s="119"/>
    </row>
    <row r="101" spans="1:11" s="4" customFormat="1" ht="36">
      <c r="A101" s="12" t="s">
        <v>186</v>
      </c>
      <c r="B101" s="7" t="s">
        <v>187</v>
      </c>
      <c r="C101" s="75">
        <v>217248</v>
      </c>
      <c r="D101" s="75">
        <v>217248</v>
      </c>
      <c r="E101" s="96">
        <v>145273</v>
      </c>
      <c r="F101" s="21">
        <f t="shared" si="10"/>
        <v>66.86966048018854</v>
      </c>
      <c r="G101" s="22">
        <f t="shared" si="11"/>
        <v>66.86966048018854</v>
      </c>
      <c r="H101" s="71"/>
      <c r="I101" s="119"/>
      <c r="J101" s="119"/>
      <c r="K101" s="119"/>
    </row>
    <row r="102" spans="1:11" s="4" customFormat="1" ht="36">
      <c r="A102" s="12" t="s">
        <v>188</v>
      </c>
      <c r="B102" s="7" t="s">
        <v>189</v>
      </c>
      <c r="C102" s="75">
        <v>2997410</v>
      </c>
      <c r="D102" s="75">
        <v>2997410</v>
      </c>
      <c r="E102" s="96">
        <v>2554653</v>
      </c>
      <c r="F102" s="21">
        <f t="shared" si="10"/>
        <v>85.22868076105705</v>
      </c>
      <c r="G102" s="22">
        <f t="shared" si="11"/>
        <v>85.22868076105705</v>
      </c>
      <c r="H102" s="71"/>
      <c r="I102" s="119"/>
      <c r="J102" s="119"/>
      <c r="K102" s="119"/>
    </row>
    <row r="103" spans="1:11" s="4" customFormat="1" ht="36">
      <c r="A103" s="12" t="s">
        <v>190</v>
      </c>
      <c r="B103" s="7" t="s">
        <v>191</v>
      </c>
      <c r="C103" s="75">
        <v>81635</v>
      </c>
      <c r="D103" s="75">
        <v>81635</v>
      </c>
      <c r="E103" s="96">
        <v>10660</v>
      </c>
      <c r="F103" s="21">
        <f t="shared" si="10"/>
        <v>13.058124578918356</v>
      </c>
      <c r="G103" s="22">
        <f t="shared" si="11"/>
        <v>13.058124578918356</v>
      </c>
      <c r="H103" s="71"/>
      <c r="I103" s="119"/>
      <c r="J103" s="119"/>
      <c r="K103" s="119"/>
    </row>
    <row r="104" spans="1:11" s="4" customFormat="1" ht="54">
      <c r="A104" s="12" t="s">
        <v>192</v>
      </c>
      <c r="B104" s="7" t="s">
        <v>193</v>
      </c>
      <c r="C104" s="75">
        <v>4734008</v>
      </c>
      <c r="D104" s="75">
        <v>4734008</v>
      </c>
      <c r="E104" s="96">
        <v>3403273</v>
      </c>
      <c r="F104" s="21">
        <f t="shared" si="10"/>
        <v>71.88988696259068</v>
      </c>
      <c r="G104" s="22">
        <f t="shared" si="11"/>
        <v>71.88988696259068</v>
      </c>
      <c r="H104" s="71"/>
      <c r="I104" s="119"/>
      <c r="J104" s="119"/>
      <c r="K104" s="119"/>
    </row>
    <row r="105" spans="1:11" s="4" customFormat="1" ht="36">
      <c r="A105" s="12" t="s">
        <v>270</v>
      </c>
      <c r="B105" s="7" t="s">
        <v>271</v>
      </c>
      <c r="C105" s="75">
        <v>0</v>
      </c>
      <c r="D105" s="75">
        <v>9000</v>
      </c>
      <c r="E105" s="96">
        <v>4723</v>
      </c>
      <c r="F105" s="21"/>
      <c r="G105" s="22">
        <f t="shared" si="11"/>
        <v>52.477777777777774</v>
      </c>
      <c r="H105" s="71"/>
      <c r="I105" s="119"/>
      <c r="J105" s="119"/>
      <c r="K105" s="119"/>
    </row>
    <row r="106" spans="1:11" s="4" customFormat="1" ht="18">
      <c r="A106" s="12" t="s">
        <v>194</v>
      </c>
      <c r="B106" s="7" t="s">
        <v>195</v>
      </c>
      <c r="C106" s="75">
        <v>994078</v>
      </c>
      <c r="D106" s="75">
        <v>994078</v>
      </c>
      <c r="E106" s="96">
        <v>699135</v>
      </c>
      <c r="F106" s="21">
        <f t="shared" si="10"/>
        <v>70.32999422580522</v>
      </c>
      <c r="G106" s="22">
        <f t="shared" si="11"/>
        <v>70.32999422580522</v>
      </c>
      <c r="H106" s="71"/>
      <c r="I106" s="119"/>
      <c r="J106" s="119"/>
      <c r="K106" s="119"/>
    </row>
    <row r="107" spans="1:11" s="4" customFormat="1" ht="36">
      <c r="A107" s="12" t="s">
        <v>196</v>
      </c>
      <c r="B107" s="7" t="s">
        <v>46</v>
      </c>
      <c r="C107" s="75">
        <v>59133</v>
      </c>
      <c r="D107" s="75">
        <v>59133</v>
      </c>
      <c r="E107" s="96">
        <v>24200</v>
      </c>
      <c r="F107" s="21"/>
      <c r="G107" s="22">
        <f t="shared" si="11"/>
        <v>40.92469517866504</v>
      </c>
      <c r="H107" s="71"/>
      <c r="I107" s="119"/>
      <c r="J107" s="119"/>
      <c r="K107" s="119"/>
    </row>
    <row r="108" spans="1:11" s="4" customFormat="1" ht="36">
      <c r="A108" s="12" t="s">
        <v>197</v>
      </c>
      <c r="B108" s="7" t="s">
        <v>198</v>
      </c>
      <c r="C108" s="75">
        <v>167090</v>
      </c>
      <c r="D108" s="75">
        <v>0</v>
      </c>
      <c r="E108" s="96">
        <v>0</v>
      </c>
      <c r="F108" s="21">
        <f t="shared" si="10"/>
        <v>0</v>
      </c>
      <c r="G108" s="22"/>
      <c r="H108" s="71"/>
      <c r="I108" s="119"/>
      <c r="J108" s="119"/>
      <c r="K108" s="119"/>
    </row>
    <row r="109" spans="1:11" s="4" customFormat="1" ht="18">
      <c r="A109" s="12" t="s">
        <v>199</v>
      </c>
      <c r="B109" s="7" t="s">
        <v>200</v>
      </c>
      <c r="C109" s="75">
        <v>0</v>
      </c>
      <c r="D109" s="75">
        <v>167090</v>
      </c>
      <c r="E109" s="96">
        <v>74135</v>
      </c>
      <c r="F109" s="21"/>
      <c r="G109" s="22">
        <f t="shared" si="11"/>
        <v>44.36830450655336</v>
      </c>
      <c r="H109" s="71"/>
      <c r="I109" s="119"/>
      <c r="J109" s="119"/>
      <c r="K109" s="119"/>
    </row>
    <row r="110" spans="1:11" s="4" customFormat="1" ht="72">
      <c r="A110" s="12" t="s">
        <v>201</v>
      </c>
      <c r="B110" s="7" t="s">
        <v>202</v>
      </c>
      <c r="C110" s="75">
        <v>612100</v>
      </c>
      <c r="D110" s="75">
        <v>762100</v>
      </c>
      <c r="E110" s="96">
        <v>747250</v>
      </c>
      <c r="F110" s="21"/>
      <c r="G110" s="22">
        <f t="shared" si="11"/>
        <v>98.05143681931506</v>
      </c>
      <c r="H110" s="71"/>
      <c r="I110" s="119"/>
      <c r="J110" s="119"/>
      <c r="K110" s="119"/>
    </row>
    <row r="111" spans="1:11" s="4" customFormat="1" ht="72">
      <c r="A111" s="12" t="s">
        <v>203</v>
      </c>
      <c r="B111" s="7" t="s">
        <v>204</v>
      </c>
      <c r="C111" s="75">
        <v>1064579</v>
      </c>
      <c r="D111" s="75">
        <v>1064579</v>
      </c>
      <c r="E111" s="96">
        <v>774040</v>
      </c>
      <c r="F111" s="21"/>
      <c r="G111" s="22">
        <f t="shared" si="11"/>
        <v>72.7085542735673</v>
      </c>
      <c r="H111" s="71"/>
      <c r="I111" s="119"/>
      <c r="J111" s="119"/>
      <c r="K111" s="119"/>
    </row>
    <row r="112" spans="1:11" s="4" customFormat="1" ht="54">
      <c r="A112" s="12" t="s">
        <v>205</v>
      </c>
      <c r="B112" s="7" t="s">
        <v>206</v>
      </c>
      <c r="C112" s="75">
        <v>55141</v>
      </c>
      <c r="D112" s="75">
        <v>55141</v>
      </c>
      <c r="E112" s="96">
        <v>41741</v>
      </c>
      <c r="F112" s="21"/>
      <c r="G112" s="22">
        <f t="shared" si="11"/>
        <v>75.69866342648845</v>
      </c>
      <c r="H112" s="71"/>
      <c r="I112" s="119"/>
      <c r="J112" s="119"/>
      <c r="K112" s="119"/>
    </row>
    <row r="113" spans="1:11" s="4" customFormat="1" ht="54">
      <c r="A113" s="12" t="s">
        <v>207</v>
      </c>
      <c r="B113" s="7" t="s">
        <v>208</v>
      </c>
      <c r="C113" s="75">
        <v>120601</v>
      </c>
      <c r="D113" s="75">
        <v>123601</v>
      </c>
      <c r="E113" s="96">
        <v>93497</v>
      </c>
      <c r="F113" s="21">
        <f t="shared" si="10"/>
        <v>77.52589116176483</v>
      </c>
      <c r="G113" s="22">
        <f t="shared" si="11"/>
        <v>75.64420999830098</v>
      </c>
      <c r="H113" s="71"/>
      <c r="I113" s="119"/>
      <c r="J113" s="119"/>
      <c r="K113" s="119"/>
    </row>
    <row r="114" spans="1:11" s="4" customFormat="1" ht="18">
      <c r="A114" s="12" t="s">
        <v>209</v>
      </c>
      <c r="B114" s="7" t="s">
        <v>108</v>
      </c>
      <c r="C114" s="75">
        <v>235098</v>
      </c>
      <c r="D114" s="75">
        <v>284876</v>
      </c>
      <c r="E114" s="96">
        <v>140103</v>
      </c>
      <c r="F114" s="21">
        <f t="shared" si="10"/>
        <v>59.593446137355485</v>
      </c>
      <c r="G114" s="22">
        <f t="shared" si="11"/>
        <v>49.1803451326191</v>
      </c>
      <c r="H114" s="71"/>
      <c r="I114" s="119"/>
      <c r="J114" s="119"/>
      <c r="K114" s="119"/>
    </row>
    <row r="115" spans="1:11" s="4" customFormat="1" ht="18">
      <c r="A115" s="12" t="s">
        <v>210</v>
      </c>
      <c r="B115" s="7" t="s">
        <v>45</v>
      </c>
      <c r="C115" s="75">
        <v>2333507</v>
      </c>
      <c r="D115" s="75">
        <v>4050407</v>
      </c>
      <c r="E115" s="96">
        <v>2802846</v>
      </c>
      <c r="F115" s="21">
        <f t="shared" si="10"/>
        <v>120.11303158722043</v>
      </c>
      <c r="G115" s="22">
        <f t="shared" si="11"/>
        <v>69.19911998967018</v>
      </c>
      <c r="H115" s="71"/>
      <c r="I115" s="119"/>
      <c r="J115" s="119"/>
      <c r="K115" s="119"/>
    </row>
    <row r="116" spans="1:11" s="4" customFormat="1" ht="18">
      <c r="A116" s="11">
        <v>4000</v>
      </c>
      <c r="B116" s="6" t="s">
        <v>48</v>
      </c>
      <c r="C116" s="16">
        <f>SUM(C117:C121)</f>
        <v>18872588</v>
      </c>
      <c r="D116" s="16">
        <f>SUM(D117:D121)</f>
        <v>20220290</v>
      </c>
      <c r="E116" s="123">
        <f>SUM(E117:E121)</f>
        <v>13362618</v>
      </c>
      <c r="F116" s="19">
        <f aca="true" t="shared" si="12" ref="F116:F144">E116*100/C116</f>
        <v>70.80437510743094</v>
      </c>
      <c r="G116" s="20">
        <f aca="true" t="shared" si="13" ref="G116:G157">E116*100/D116</f>
        <v>66.08519462381598</v>
      </c>
      <c r="H116" s="71"/>
      <c r="I116" s="119"/>
      <c r="J116" s="119"/>
      <c r="K116" s="119"/>
    </row>
    <row r="117" spans="1:11" s="4" customFormat="1" ht="18">
      <c r="A117" s="12" t="s">
        <v>211</v>
      </c>
      <c r="B117" s="7" t="s">
        <v>72</v>
      </c>
      <c r="C117" s="75">
        <v>3668842</v>
      </c>
      <c r="D117" s="75">
        <v>3668942</v>
      </c>
      <c r="E117" s="96">
        <v>2434318</v>
      </c>
      <c r="F117" s="21">
        <f t="shared" si="12"/>
        <v>66.35112659525812</v>
      </c>
      <c r="G117" s="22">
        <f t="shared" si="13"/>
        <v>66.34931814130613</v>
      </c>
      <c r="H117" s="138"/>
      <c r="I117" s="137">
        <f>D117-C117</f>
        <v>100</v>
      </c>
      <c r="J117" s="119"/>
      <c r="K117" s="119"/>
    </row>
    <row r="118" spans="1:11" s="4" customFormat="1" ht="18">
      <c r="A118" s="12" t="s">
        <v>212</v>
      </c>
      <c r="B118" s="7" t="s">
        <v>73</v>
      </c>
      <c r="C118" s="75">
        <v>567992</v>
      </c>
      <c r="D118" s="75">
        <v>567992</v>
      </c>
      <c r="E118" s="96">
        <v>395898</v>
      </c>
      <c r="F118" s="21">
        <f t="shared" si="12"/>
        <v>69.70133382160311</v>
      </c>
      <c r="G118" s="22">
        <f t="shared" si="13"/>
        <v>69.70133382160311</v>
      </c>
      <c r="H118" s="138"/>
      <c r="I118" s="137">
        <f>D118-C118</f>
        <v>0</v>
      </c>
      <c r="J118" s="119"/>
      <c r="K118" s="119"/>
    </row>
    <row r="119" spans="1:11" s="4" customFormat="1" ht="36">
      <c r="A119" s="12" t="s">
        <v>213</v>
      </c>
      <c r="B119" s="7" t="s">
        <v>214</v>
      </c>
      <c r="C119" s="75">
        <v>8445798</v>
      </c>
      <c r="D119" s="75">
        <v>9410550</v>
      </c>
      <c r="E119" s="96">
        <v>6170233</v>
      </c>
      <c r="F119" s="21">
        <f t="shared" si="12"/>
        <v>73.05683844202763</v>
      </c>
      <c r="G119" s="22">
        <f t="shared" si="13"/>
        <v>65.56718789018707</v>
      </c>
      <c r="H119" s="138"/>
      <c r="I119" s="137">
        <f>D119-C119</f>
        <v>964752</v>
      </c>
      <c r="J119" s="119"/>
      <c r="K119" s="119"/>
    </row>
    <row r="120" spans="1:11" s="4" customFormat="1" ht="18">
      <c r="A120" s="12" t="s">
        <v>215</v>
      </c>
      <c r="B120" s="7" t="s">
        <v>78</v>
      </c>
      <c r="C120" s="75">
        <v>4610368</v>
      </c>
      <c r="D120" s="75">
        <v>4820368</v>
      </c>
      <c r="E120" s="96">
        <v>3456850</v>
      </c>
      <c r="F120" s="21">
        <f t="shared" si="12"/>
        <v>74.97991483543179</v>
      </c>
      <c r="G120" s="22">
        <f t="shared" si="13"/>
        <v>71.71340445376785</v>
      </c>
      <c r="H120" s="138"/>
      <c r="I120" s="137">
        <f>D120-C120</f>
        <v>210000</v>
      </c>
      <c r="J120" s="119"/>
      <c r="K120" s="119"/>
    </row>
    <row r="121" spans="1:11" s="4" customFormat="1" ht="18">
      <c r="A121" s="12" t="s">
        <v>216</v>
      </c>
      <c r="B121" s="7" t="s">
        <v>74</v>
      </c>
      <c r="C121" s="75">
        <v>1579588</v>
      </c>
      <c r="D121" s="75">
        <v>1752438</v>
      </c>
      <c r="E121" s="96">
        <v>905319</v>
      </c>
      <c r="F121" s="21">
        <f t="shared" si="12"/>
        <v>57.31361595555297</v>
      </c>
      <c r="G121" s="22">
        <f t="shared" si="13"/>
        <v>51.66054376816755</v>
      </c>
      <c r="H121" s="138"/>
      <c r="I121" s="137">
        <f>D121-C121</f>
        <v>172850</v>
      </c>
      <c r="J121" s="119"/>
      <c r="K121" s="119"/>
    </row>
    <row r="122" spans="1:11" s="4" customFormat="1" ht="18" hidden="1">
      <c r="A122" s="5" t="s">
        <v>82</v>
      </c>
      <c r="B122" s="6" t="s">
        <v>83</v>
      </c>
      <c r="C122" s="16">
        <f>C123</f>
        <v>0</v>
      </c>
      <c r="D122" s="16">
        <f>D123</f>
        <v>0</v>
      </c>
      <c r="E122" s="123">
        <f>E123</f>
        <v>0</v>
      </c>
      <c r="F122" s="19" t="e">
        <f t="shared" si="12"/>
        <v>#DIV/0!</v>
      </c>
      <c r="G122" s="20" t="e">
        <f t="shared" si="13"/>
        <v>#DIV/0!</v>
      </c>
      <c r="H122" s="71"/>
      <c r="I122" s="119"/>
      <c r="J122" s="119"/>
      <c r="K122" s="119"/>
    </row>
    <row r="123" spans="1:11" s="4" customFormat="1" ht="18" hidden="1">
      <c r="A123" s="12" t="s">
        <v>84</v>
      </c>
      <c r="B123" s="7" t="s">
        <v>85</v>
      </c>
      <c r="C123" s="14"/>
      <c r="D123" s="14"/>
      <c r="E123" s="124">
        <v>0</v>
      </c>
      <c r="F123" s="21" t="e">
        <f t="shared" si="12"/>
        <v>#DIV/0!</v>
      </c>
      <c r="G123" s="22" t="e">
        <f t="shared" si="13"/>
        <v>#DIV/0!</v>
      </c>
      <c r="H123" s="71"/>
      <c r="I123" s="119"/>
      <c r="J123" s="119"/>
      <c r="K123" s="119"/>
    </row>
    <row r="124" spans="1:11" s="4" customFormat="1" ht="18">
      <c r="A124" s="11">
        <v>5000</v>
      </c>
      <c r="B124" s="6" t="s">
        <v>49</v>
      </c>
      <c r="C124" s="16">
        <f>SUM(C125:C131)</f>
        <v>2132471</v>
      </c>
      <c r="D124" s="16">
        <f>SUM(D125:D130)</f>
        <v>3121637</v>
      </c>
      <c r="E124" s="123">
        <f>SUM(E125:E130)</f>
        <v>2044003</v>
      </c>
      <c r="F124" s="19">
        <f t="shared" si="12"/>
        <v>95.8513855522537</v>
      </c>
      <c r="G124" s="20">
        <f t="shared" si="13"/>
        <v>65.47856140864553</v>
      </c>
      <c r="H124" s="71"/>
      <c r="I124" s="119"/>
      <c r="J124" s="119"/>
      <c r="K124" s="119"/>
    </row>
    <row r="125" spans="1:11" s="4" customFormat="1" ht="36">
      <c r="A125" s="12" t="s">
        <v>217</v>
      </c>
      <c r="B125" s="72" t="s">
        <v>218</v>
      </c>
      <c r="C125" s="75">
        <v>24731</v>
      </c>
      <c r="D125" s="75">
        <v>24731</v>
      </c>
      <c r="E125" s="96">
        <v>6015</v>
      </c>
      <c r="F125" s="21">
        <f>E125*100/C125</f>
        <v>24.32170150822854</v>
      </c>
      <c r="G125" s="22">
        <f>E125*100/D125</f>
        <v>24.32170150822854</v>
      </c>
      <c r="H125" s="71"/>
      <c r="I125" s="119"/>
      <c r="J125" s="119"/>
      <c r="K125" s="119"/>
    </row>
    <row r="126" spans="1:11" s="4" customFormat="1" ht="36">
      <c r="A126" s="12" t="s">
        <v>219</v>
      </c>
      <c r="B126" s="72" t="s">
        <v>80</v>
      </c>
      <c r="C126" s="75">
        <v>23470</v>
      </c>
      <c r="D126" s="75">
        <v>23470</v>
      </c>
      <c r="E126" s="96">
        <v>14413</v>
      </c>
      <c r="F126" s="21">
        <f>E126*100/C126</f>
        <v>61.410311035364295</v>
      </c>
      <c r="G126" s="22">
        <f>E126*100/D126</f>
        <v>61.410311035364295</v>
      </c>
      <c r="H126" s="71"/>
      <c r="I126" s="119"/>
      <c r="J126" s="119"/>
      <c r="K126" s="119"/>
    </row>
    <row r="127" spans="1:11" s="4" customFormat="1" ht="36">
      <c r="A127" s="12" t="s">
        <v>220</v>
      </c>
      <c r="B127" s="72" t="s">
        <v>221</v>
      </c>
      <c r="C127" s="75">
        <v>1852694</v>
      </c>
      <c r="D127" s="75">
        <v>1932694</v>
      </c>
      <c r="E127" s="96">
        <v>1338670</v>
      </c>
      <c r="F127" s="21">
        <f t="shared" si="12"/>
        <v>72.25532117014467</v>
      </c>
      <c r="G127" s="22">
        <f t="shared" si="13"/>
        <v>69.26445676346074</v>
      </c>
      <c r="H127" s="71"/>
      <c r="I127" s="119"/>
      <c r="J127" s="119"/>
      <c r="K127" s="119"/>
    </row>
    <row r="128" spans="1:11" s="4" customFormat="1" ht="18">
      <c r="A128" s="12">
        <v>5051</v>
      </c>
      <c r="B128" s="93" t="s">
        <v>285</v>
      </c>
      <c r="C128" s="75"/>
      <c r="D128" s="75">
        <v>163000</v>
      </c>
      <c r="E128" s="96">
        <v>139905</v>
      </c>
      <c r="F128" s="21" t="e">
        <f t="shared" si="12"/>
        <v>#DIV/0!</v>
      </c>
      <c r="G128" s="22">
        <f t="shared" si="13"/>
        <v>85.83128834355828</v>
      </c>
      <c r="H128" s="71"/>
      <c r="I128" s="119"/>
      <c r="J128" s="119"/>
      <c r="K128" s="119"/>
    </row>
    <row r="129" spans="1:11" s="4" customFormat="1" ht="54">
      <c r="A129" s="12" t="s">
        <v>222</v>
      </c>
      <c r="B129" s="72" t="s">
        <v>223</v>
      </c>
      <c r="C129" s="82">
        <v>135576</v>
      </c>
      <c r="D129" s="82">
        <v>280060</v>
      </c>
      <c r="E129" s="124">
        <v>194729</v>
      </c>
      <c r="F129" s="21">
        <f t="shared" si="12"/>
        <v>143.63087862158494</v>
      </c>
      <c r="G129" s="22">
        <f t="shared" si="13"/>
        <v>69.53117189173749</v>
      </c>
      <c r="H129" s="71"/>
      <c r="I129" s="119"/>
      <c r="J129" s="119"/>
      <c r="K129" s="119"/>
    </row>
    <row r="130" spans="1:11" s="4" customFormat="1" ht="40.5" customHeight="1">
      <c r="A130" s="12" t="s">
        <v>224</v>
      </c>
      <c r="B130" s="72" t="s">
        <v>225</v>
      </c>
      <c r="C130" s="82"/>
      <c r="D130" s="82">
        <v>697682</v>
      </c>
      <c r="E130" s="124">
        <v>350271</v>
      </c>
      <c r="F130" s="21" t="e">
        <f t="shared" si="12"/>
        <v>#DIV/0!</v>
      </c>
      <c r="G130" s="22">
        <f t="shared" si="13"/>
        <v>50.20496443938642</v>
      </c>
      <c r="H130" s="71"/>
      <c r="I130" s="119"/>
      <c r="J130" s="119"/>
      <c r="K130" s="119"/>
    </row>
    <row r="131" spans="1:11" s="4" customFormat="1" ht="36" hidden="1">
      <c r="A131" s="12">
        <v>130204</v>
      </c>
      <c r="B131" s="7" t="s">
        <v>75</v>
      </c>
      <c r="C131" s="82">
        <v>96000</v>
      </c>
      <c r="D131" s="82">
        <v>607682</v>
      </c>
      <c r="E131" s="124">
        <v>215487</v>
      </c>
      <c r="F131" s="21">
        <f t="shared" si="12"/>
        <v>224.465625</v>
      </c>
      <c r="G131" s="22">
        <f t="shared" si="13"/>
        <v>35.46048755763705</v>
      </c>
      <c r="H131" s="71"/>
      <c r="I131" s="119"/>
      <c r="J131" s="119"/>
      <c r="K131" s="119"/>
    </row>
    <row r="132" spans="1:11" s="4" customFormat="1" ht="18">
      <c r="A132" s="11" t="s">
        <v>240</v>
      </c>
      <c r="B132" s="6" t="s">
        <v>47</v>
      </c>
      <c r="C132" s="16">
        <f>C133+C134</f>
        <v>4303420</v>
      </c>
      <c r="D132" s="16">
        <f>D133+D134</f>
        <v>5715525</v>
      </c>
      <c r="E132" s="123">
        <f>E133+E134</f>
        <v>3424569</v>
      </c>
      <c r="F132" s="19">
        <f t="shared" si="12"/>
        <v>79.57784738649725</v>
      </c>
      <c r="G132" s="20">
        <f t="shared" si="13"/>
        <v>59.9169630086475</v>
      </c>
      <c r="H132" s="71"/>
      <c r="I132" s="119"/>
      <c r="J132" s="119"/>
      <c r="K132" s="119"/>
    </row>
    <row r="133" spans="1:11" s="4" customFormat="1" ht="18">
      <c r="A133" s="12" t="s">
        <v>226</v>
      </c>
      <c r="B133" s="7" t="s">
        <v>81</v>
      </c>
      <c r="C133" s="75">
        <v>4267725</v>
      </c>
      <c r="D133" s="75">
        <v>5619469</v>
      </c>
      <c r="E133" s="96">
        <v>3336210</v>
      </c>
      <c r="F133" s="21">
        <f t="shared" si="12"/>
        <v>78.17303129887704</v>
      </c>
      <c r="G133" s="22">
        <f t="shared" si="13"/>
        <v>59.368776658435166</v>
      </c>
      <c r="H133" s="71"/>
      <c r="I133" s="119"/>
      <c r="J133" s="119"/>
      <c r="K133" s="119"/>
    </row>
    <row r="134" spans="1:11" s="4" customFormat="1" ht="72">
      <c r="A134" s="12" t="s">
        <v>227</v>
      </c>
      <c r="B134" s="7" t="s">
        <v>228</v>
      </c>
      <c r="C134" s="75">
        <v>35695</v>
      </c>
      <c r="D134" s="75">
        <v>96056</v>
      </c>
      <c r="E134" s="96">
        <v>88359</v>
      </c>
      <c r="F134" s="21">
        <f t="shared" si="12"/>
        <v>247.53887099033477</v>
      </c>
      <c r="G134" s="20">
        <f t="shared" si="13"/>
        <v>91.98696593653702</v>
      </c>
      <c r="H134" s="71"/>
      <c r="I134" s="119"/>
      <c r="J134" s="119"/>
      <c r="K134" s="119"/>
    </row>
    <row r="135" spans="1:11" s="4" customFormat="1" ht="34.5">
      <c r="A135" s="11">
        <v>6600</v>
      </c>
      <c r="B135" s="6" t="s">
        <v>52</v>
      </c>
      <c r="C135" s="16">
        <f>C136</f>
        <v>2057200</v>
      </c>
      <c r="D135" s="16">
        <f>D136</f>
        <v>4780813</v>
      </c>
      <c r="E135" s="123">
        <f>E136</f>
        <v>1529551</v>
      </c>
      <c r="F135" s="19">
        <f t="shared" si="12"/>
        <v>74.35110830254715</v>
      </c>
      <c r="G135" s="20">
        <f t="shared" si="13"/>
        <v>31.9935333174504</v>
      </c>
      <c r="H135" s="71"/>
      <c r="I135" s="119"/>
      <c r="J135" s="119"/>
      <c r="K135" s="119"/>
    </row>
    <row r="136" spans="1:11" s="4" customFormat="1" ht="18">
      <c r="A136" s="12" t="s">
        <v>229</v>
      </c>
      <c r="B136" s="7" t="s">
        <v>230</v>
      </c>
      <c r="C136" s="75">
        <v>2057200</v>
      </c>
      <c r="D136" s="75">
        <v>4780813</v>
      </c>
      <c r="E136" s="96">
        <v>1529551</v>
      </c>
      <c r="F136" s="21">
        <f t="shared" si="12"/>
        <v>74.35110830254715</v>
      </c>
      <c r="G136" s="22">
        <f t="shared" si="13"/>
        <v>31.9935333174504</v>
      </c>
      <c r="H136" s="71"/>
      <c r="I136" s="119"/>
      <c r="J136" s="119"/>
      <c r="K136" s="119"/>
    </row>
    <row r="137" spans="1:11" s="4" customFormat="1" ht="34.5">
      <c r="A137" s="11" t="s">
        <v>242</v>
      </c>
      <c r="B137" s="6" t="s">
        <v>41</v>
      </c>
      <c r="C137" s="16">
        <f>C138</f>
        <v>980692</v>
      </c>
      <c r="D137" s="16">
        <f>D138</f>
        <v>996692</v>
      </c>
      <c r="E137" s="123">
        <f>E138</f>
        <v>662841</v>
      </c>
      <c r="F137" s="19">
        <f t="shared" si="12"/>
        <v>67.58911054643048</v>
      </c>
      <c r="G137" s="20">
        <f t="shared" si="13"/>
        <v>66.50409554807302</v>
      </c>
      <c r="H137" s="71"/>
      <c r="I137" s="119"/>
      <c r="J137" s="119"/>
      <c r="K137" s="119"/>
    </row>
    <row r="138" spans="1:11" s="4" customFormat="1" ht="18">
      <c r="A138" s="12" t="s">
        <v>231</v>
      </c>
      <c r="B138" s="7" t="s">
        <v>70</v>
      </c>
      <c r="C138" s="75">
        <v>980692</v>
      </c>
      <c r="D138" s="75">
        <v>996692</v>
      </c>
      <c r="E138" s="96">
        <v>662841</v>
      </c>
      <c r="F138" s="21">
        <f t="shared" si="12"/>
        <v>67.58911054643048</v>
      </c>
      <c r="G138" s="22">
        <f t="shared" si="13"/>
        <v>66.50409554807302</v>
      </c>
      <c r="H138" s="71"/>
      <c r="I138" s="119"/>
      <c r="J138" s="119"/>
      <c r="K138" s="119"/>
    </row>
    <row r="139" spans="1:11" s="4" customFormat="1" ht="17.25">
      <c r="A139" s="83">
        <v>7200</v>
      </c>
      <c r="B139" s="84" t="s">
        <v>83</v>
      </c>
      <c r="C139" s="87">
        <f>C140</f>
        <v>0</v>
      </c>
      <c r="D139" s="87">
        <f>D140</f>
        <v>348000</v>
      </c>
      <c r="E139" s="125">
        <f>E140</f>
        <v>237000</v>
      </c>
      <c r="F139" s="19"/>
      <c r="G139" s="20">
        <f>E139*100/D139</f>
        <v>68.10344827586206</v>
      </c>
      <c r="H139" s="26"/>
      <c r="I139" s="119"/>
      <c r="J139" s="119"/>
      <c r="K139" s="119"/>
    </row>
    <row r="140" spans="1:11" s="4" customFormat="1" ht="18">
      <c r="A140" s="85">
        <v>7212</v>
      </c>
      <c r="B140" s="86" t="s">
        <v>272</v>
      </c>
      <c r="C140" s="75">
        <v>0</v>
      </c>
      <c r="D140" s="75">
        <v>348000</v>
      </c>
      <c r="E140" s="96">
        <v>237000</v>
      </c>
      <c r="F140" s="21"/>
      <c r="G140" s="22">
        <f>E140*100/D140</f>
        <v>68.10344827586206</v>
      </c>
      <c r="H140" s="71"/>
      <c r="I140" s="119"/>
      <c r="J140" s="119"/>
      <c r="K140" s="119"/>
    </row>
    <row r="141" spans="1:11" s="4" customFormat="1" ht="34.5">
      <c r="A141" s="11">
        <v>7300</v>
      </c>
      <c r="B141" s="6" t="s">
        <v>62</v>
      </c>
      <c r="C141" s="16">
        <f>C142</f>
        <v>100700</v>
      </c>
      <c r="D141" s="16">
        <f>D142</f>
        <v>249051</v>
      </c>
      <c r="E141" s="16">
        <f>E142</f>
        <v>103552</v>
      </c>
      <c r="F141" s="19">
        <f>E141*100/C141</f>
        <v>102.83217477656405</v>
      </c>
      <c r="G141" s="20">
        <f>E141*100/D141</f>
        <v>41.57863248892797</v>
      </c>
      <c r="H141" s="71"/>
      <c r="I141" s="119"/>
      <c r="J141" s="119"/>
      <c r="K141" s="119"/>
    </row>
    <row r="142" spans="1:11" s="4" customFormat="1" ht="18">
      <c r="A142" s="12" t="s">
        <v>232</v>
      </c>
      <c r="B142" s="7" t="s">
        <v>233</v>
      </c>
      <c r="C142" s="75">
        <v>100700</v>
      </c>
      <c r="D142" s="75">
        <v>249051</v>
      </c>
      <c r="E142" s="96">
        <v>103552</v>
      </c>
      <c r="F142" s="21">
        <f t="shared" si="12"/>
        <v>102.83217477656405</v>
      </c>
      <c r="G142" s="22">
        <f t="shared" si="13"/>
        <v>41.57863248892797</v>
      </c>
      <c r="H142" s="71"/>
      <c r="I142" s="119"/>
      <c r="J142" s="119"/>
      <c r="K142" s="119"/>
    </row>
    <row r="143" spans="1:11" s="4" customFormat="1" ht="18">
      <c r="A143" s="11">
        <v>7600</v>
      </c>
      <c r="B143" s="93" t="s">
        <v>109</v>
      </c>
      <c r="C143" s="87">
        <f>C144</f>
        <v>0</v>
      </c>
      <c r="D143" s="87">
        <f>D144</f>
        <v>108911</v>
      </c>
      <c r="E143" s="87">
        <f>E144</f>
        <v>0</v>
      </c>
      <c r="F143" s="21" t="e">
        <f t="shared" si="12"/>
        <v>#DIV/0!</v>
      </c>
      <c r="G143" s="22">
        <f t="shared" si="13"/>
        <v>0</v>
      </c>
      <c r="H143" s="71"/>
      <c r="I143" s="119"/>
      <c r="J143" s="119"/>
      <c r="K143" s="119"/>
    </row>
    <row r="144" spans="1:11" s="4" customFormat="1" ht="18">
      <c r="A144" s="12">
        <v>7700</v>
      </c>
      <c r="B144" s="93" t="s">
        <v>286</v>
      </c>
      <c r="C144" s="75"/>
      <c r="D144" s="75">
        <v>108911</v>
      </c>
      <c r="E144" s="75"/>
      <c r="F144" s="21" t="e">
        <f t="shared" si="12"/>
        <v>#DIV/0!</v>
      </c>
      <c r="G144" s="22">
        <f t="shared" si="13"/>
        <v>0</v>
      </c>
      <c r="H144" s="71"/>
      <c r="I144" s="119"/>
      <c r="J144" s="119"/>
      <c r="K144" s="119"/>
    </row>
    <row r="145" spans="1:11" s="4" customFormat="1" ht="18">
      <c r="A145" s="11">
        <v>8000</v>
      </c>
      <c r="B145" s="6" t="s">
        <v>56</v>
      </c>
      <c r="C145" s="16">
        <f>SUM(C146:C156)</f>
        <v>43698700</v>
      </c>
      <c r="D145" s="16">
        <f>SUM(D146:D156)</f>
        <v>41337578</v>
      </c>
      <c r="E145" s="16">
        <f>SUM(E146:E156)</f>
        <v>29147129</v>
      </c>
      <c r="F145" s="19">
        <f>E145*100/C145</f>
        <v>66.70021991500892</v>
      </c>
      <c r="G145" s="20">
        <f t="shared" si="13"/>
        <v>70.51000665786466</v>
      </c>
      <c r="H145" s="71"/>
      <c r="I145" s="119"/>
      <c r="J145" s="119"/>
      <c r="K145" s="119"/>
    </row>
    <row r="146" spans="1:11" s="4" customFormat="1" ht="21.75" customHeight="1">
      <c r="A146" s="12" t="s">
        <v>234</v>
      </c>
      <c r="B146" s="7" t="s">
        <v>57</v>
      </c>
      <c r="C146" s="75">
        <v>2520000</v>
      </c>
      <c r="D146" s="75">
        <v>2323988</v>
      </c>
      <c r="E146" s="75">
        <v>0</v>
      </c>
      <c r="F146" s="19">
        <f aca="true" t="shared" si="14" ref="F146:F152">E146*100/C146</f>
        <v>0</v>
      </c>
      <c r="G146" s="22">
        <f aca="true" t="shared" si="15" ref="G146:G156">E146*100/D146</f>
        <v>0</v>
      </c>
      <c r="H146" s="71"/>
      <c r="I146" s="119"/>
      <c r="J146" s="119"/>
      <c r="K146" s="119"/>
    </row>
    <row r="147" spans="1:11" s="4" customFormat="1" ht="21.75" customHeight="1">
      <c r="A147" s="12" t="s">
        <v>273</v>
      </c>
      <c r="B147" s="7" t="s">
        <v>274</v>
      </c>
      <c r="C147" s="75">
        <v>0</v>
      </c>
      <c r="D147" s="75">
        <v>538200</v>
      </c>
      <c r="E147" s="96">
        <v>297514</v>
      </c>
      <c r="F147" s="19" t="e">
        <f t="shared" si="14"/>
        <v>#DIV/0!</v>
      </c>
      <c r="G147" s="22">
        <f t="shared" si="15"/>
        <v>55.279450018580455</v>
      </c>
      <c r="H147" s="71"/>
      <c r="I147" s="119"/>
      <c r="J147" s="119"/>
      <c r="K147" s="119"/>
    </row>
    <row r="148" spans="1:11" s="4" customFormat="1" ht="63" customHeight="1">
      <c r="A148" s="12" t="s">
        <v>235</v>
      </c>
      <c r="B148" s="7" t="s">
        <v>105</v>
      </c>
      <c r="C148" s="75">
        <v>0</v>
      </c>
      <c r="D148" s="75">
        <v>101500</v>
      </c>
      <c r="E148" s="124">
        <v>96000</v>
      </c>
      <c r="F148" s="19" t="e">
        <f t="shared" si="14"/>
        <v>#DIV/0!</v>
      </c>
      <c r="G148" s="22">
        <f t="shared" si="15"/>
        <v>94.58128078817734</v>
      </c>
      <c r="H148" s="71"/>
      <c r="I148" s="119"/>
      <c r="J148" s="119"/>
      <c r="K148" s="119"/>
    </row>
    <row r="149" spans="1:11" s="27" customFormat="1" ht="62.25" customHeight="1">
      <c r="A149" s="12" t="s">
        <v>236</v>
      </c>
      <c r="B149" s="7" t="s">
        <v>86</v>
      </c>
      <c r="C149" s="75">
        <v>0</v>
      </c>
      <c r="D149" s="75">
        <v>894882</v>
      </c>
      <c r="E149" s="124">
        <v>830600</v>
      </c>
      <c r="F149" s="19" t="e">
        <f t="shared" si="14"/>
        <v>#DIV/0!</v>
      </c>
      <c r="G149" s="22">
        <f t="shared" si="15"/>
        <v>92.81670656019453</v>
      </c>
      <c r="H149" s="71"/>
      <c r="I149" s="122"/>
      <c r="J149" s="122"/>
      <c r="K149" s="122"/>
    </row>
    <row r="150" spans="1:11" s="27" customFormat="1" ht="62.25" customHeight="1" hidden="1">
      <c r="A150" s="12" t="s">
        <v>275</v>
      </c>
      <c r="B150" s="7" t="s">
        <v>101</v>
      </c>
      <c r="C150" s="75"/>
      <c r="D150" s="75"/>
      <c r="E150" s="96"/>
      <c r="F150" s="19" t="e">
        <f t="shared" si="14"/>
        <v>#DIV/0!</v>
      </c>
      <c r="G150" s="22" t="e">
        <f t="shared" si="15"/>
        <v>#DIV/0!</v>
      </c>
      <c r="H150" s="71"/>
      <c r="I150" s="122"/>
      <c r="J150" s="122"/>
      <c r="K150" s="122"/>
    </row>
    <row r="151" spans="1:11" s="27" customFormat="1" ht="62.25" customHeight="1" hidden="1">
      <c r="A151" s="12" t="s">
        <v>276</v>
      </c>
      <c r="B151" s="7" t="s">
        <v>104</v>
      </c>
      <c r="C151" s="75">
        <v>0</v>
      </c>
      <c r="D151" s="75"/>
      <c r="E151" s="96"/>
      <c r="F151" s="19" t="e">
        <f t="shared" si="14"/>
        <v>#DIV/0!</v>
      </c>
      <c r="G151" s="22" t="e">
        <f t="shared" si="15"/>
        <v>#DIV/0!</v>
      </c>
      <c r="H151" s="71"/>
      <c r="I151" s="122"/>
      <c r="J151" s="122"/>
      <c r="K151" s="122"/>
    </row>
    <row r="152" spans="1:11" s="27" customFormat="1" ht="21.75" customHeight="1" hidden="1">
      <c r="A152" s="168">
        <v>8380</v>
      </c>
      <c r="B152" s="169" t="s">
        <v>101</v>
      </c>
      <c r="C152" s="170"/>
      <c r="D152" s="170"/>
      <c r="E152" s="142"/>
      <c r="F152" s="19" t="e">
        <f t="shared" si="14"/>
        <v>#DIV/0!</v>
      </c>
      <c r="G152" s="22" t="e">
        <f t="shared" si="15"/>
        <v>#DIV/0!</v>
      </c>
      <c r="H152" s="71"/>
      <c r="I152" s="122"/>
      <c r="J152" s="122"/>
      <c r="K152" s="122"/>
    </row>
    <row r="153" spans="1:11" s="27" customFormat="1" ht="54" customHeight="1" hidden="1">
      <c r="A153" s="171" t="s">
        <v>276</v>
      </c>
      <c r="B153" s="172" t="s">
        <v>104</v>
      </c>
      <c r="C153" s="170"/>
      <c r="D153" s="173"/>
      <c r="E153" s="143"/>
      <c r="F153" s="19" t="e">
        <f>E153*100/C153</f>
        <v>#DIV/0!</v>
      </c>
      <c r="G153" s="22" t="e">
        <f>E153*100/D153</f>
        <v>#DIV/0!</v>
      </c>
      <c r="H153" s="71"/>
      <c r="I153" s="122"/>
      <c r="J153" s="122"/>
      <c r="K153" s="122"/>
    </row>
    <row r="154" spans="1:11" s="27" customFormat="1" ht="62.25" customHeight="1">
      <c r="A154" s="12" t="s">
        <v>277</v>
      </c>
      <c r="B154" s="7" t="s">
        <v>278</v>
      </c>
      <c r="C154" s="75">
        <v>0</v>
      </c>
      <c r="D154" s="75">
        <v>27500</v>
      </c>
      <c r="E154" s="124">
        <v>27500</v>
      </c>
      <c r="F154" s="21"/>
      <c r="G154" s="22">
        <f t="shared" si="15"/>
        <v>100</v>
      </c>
      <c r="H154" s="71"/>
      <c r="I154" s="122"/>
      <c r="J154" s="122"/>
      <c r="K154" s="122"/>
    </row>
    <row r="155" spans="1:11" s="27" customFormat="1" ht="36" customHeight="1">
      <c r="A155" s="12" t="s">
        <v>237</v>
      </c>
      <c r="B155" s="7" t="s">
        <v>59</v>
      </c>
      <c r="C155" s="75">
        <v>1454394</v>
      </c>
      <c r="D155" s="75">
        <v>2987616</v>
      </c>
      <c r="E155" s="124">
        <v>1463872</v>
      </c>
      <c r="F155" s="21">
        <f>E155*100/C155</f>
        <v>100.65168035621708</v>
      </c>
      <c r="G155" s="22">
        <f t="shared" si="15"/>
        <v>48.997997065218556</v>
      </c>
      <c r="H155" s="71"/>
      <c r="I155" s="122"/>
      <c r="J155" s="122"/>
      <c r="K155" s="122"/>
    </row>
    <row r="156" spans="1:11" s="27" customFormat="1" ht="40.5" customHeight="1" thickBot="1">
      <c r="A156" s="12" t="s">
        <v>238</v>
      </c>
      <c r="B156" s="7" t="s">
        <v>2</v>
      </c>
      <c r="C156" s="75">
        <v>39724306</v>
      </c>
      <c r="D156" s="75">
        <v>34463892</v>
      </c>
      <c r="E156" s="124">
        <v>26431643</v>
      </c>
      <c r="F156" s="21">
        <f>E156*100/C156</f>
        <v>66.53770867639575</v>
      </c>
      <c r="G156" s="22">
        <f t="shared" si="15"/>
        <v>76.69372629185351</v>
      </c>
      <c r="H156" s="71"/>
      <c r="I156" s="122"/>
      <c r="J156" s="122"/>
      <c r="K156" s="122"/>
    </row>
    <row r="157" spans="1:11" s="27" customFormat="1" ht="30" customHeight="1" thickBot="1">
      <c r="A157" s="8" t="s">
        <v>3</v>
      </c>
      <c r="B157" s="9" t="s">
        <v>60</v>
      </c>
      <c r="C157" s="15">
        <f>C145+C141+C137+C135+C132+C124+C116+C78+C72+C60+C56+C139</f>
        <v>616474134</v>
      </c>
      <c r="D157" s="15">
        <f>D145+D141+D137+D135+D132+D124+D116+D78+D72+D60+D56+D139+D143</f>
        <v>628638899</v>
      </c>
      <c r="E157" s="15">
        <f>E145+E141+E137+E135+E132+E124+E116+E78+E72+E60+E56+E139+E143</f>
        <v>438390898</v>
      </c>
      <c r="F157" s="23">
        <f>E157*100/C157</f>
        <v>71.11261832763287</v>
      </c>
      <c r="G157" s="24">
        <f t="shared" si="13"/>
        <v>69.73652102938033</v>
      </c>
      <c r="H157" s="71"/>
      <c r="I157" s="139">
        <v>438390897.68</v>
      </c>
      <c r="J157" s="122"/>
      <c r="K157" s="122"/>
    </row>
    <row r="158" spans="1:11" s="4" customFormat="1" ht="18">
      <c r="A158" s="160" t="s">
        <v>21</v>
      </c>
      <c r="B158" s="161"/>
      <c r="C158" s="161"/>
      <c r="D158" s="161"/>
      <c r="E158" s="161"/>
      <c r="F158" s="161"/>
      <c r="G158" s="162"/>
      <c r="H158" s="71"/>
      <c r="I158" s="119"/>
      <c r="J158" s="119"/>
      <c r="K158" s="119"/>
    </row>
    <row r="159" spans="1:11" s="4" customFormat="1" ht="90">
      <c r="A159" s="136">
        <v>18041500</v>
      </c>
      <c r="B159" s="135" t="s">
        <v>294</v>
      </c>
      <c r="C159" s="136"/>
      <c r="D159" s="136"/>
      <c r="E159" s="136">
        <v>-2781</v>
      </c>
      <c r="F159" s="136"/>
      <c r="G159" s="136"/>
      <c r="H159" s="71"/>
      <c r="I159" s="119"/>
      <c r="J159" s="119"/>
      <c r="K159" s="119"/>
    </row>
    <row r="160" spans="1:11" s="4" customFormat="1" ht="18">
      <c r="A160" s="61">
        <v>19010000</v>
      </c>
      <c r="B160" s="36" t="s">
        <v>35</v>
      </c>
      <c r="C160" s="13">
        <v>830000</v>
      </c>
      <c r="D160" s="13">
        <v>839500</v>
      </c>
      <c r="E160" s="13">
        <v>635294</v>
      </c>
      <c r="F160" s="38">
        <f>E160/C160*100</f>
        <v>76.54144578313253</v>
      </c>
      <c r="G160" s="38">
        <f>E160/D160*100</f>
        <v>75.67528290649196</v>
      </c>
      <c r="H160" s="71"/>
      <c r="I160" s="119"/>
      <c r="J160" s="119"/>
      <c r="K160" s="119"/>
    </row>
    <row r="161" spans="1:11" s="29" customFormat="1" ht="36">
      <c r="A161" s="31">
        <v>21110000</v>
      </c>
      <c r="B161" s="39" t="s">
        <v>22</v>
      </c>
      <c r="C161" s="14">
        <v>300000</v>
      </c>
      <c r="D161" s="14">
        <v>300000</v>
      </c>
      <c r="E161" s="14">
        <v>61220</v>
      </c>
      <c r="F161" s="45">
        <f>E161/C161*100</f>
        <v>20.406666666666666</v>
      </c>
      <c r="G161" s="40">
        <f>E161/D161*100</f>
        <v>20.406666666666666</v>
      </c>
      <c r="H161" s="71"/>
      <c r="I161" s="109"/>
      <c r="J161" s="109"/>
      <c r="K161" s="109"/>
    </row>
    <row r="162" spans="1:11" s="29" customFormat="1" ht="50.25" customHeight="1">
      <c r="A162" s="31">
        <v>24062100</v>
      </c>
      <c r="B162" s="39" t="s">
        <v>36</v>
      </c>
      <c r="C162" s="14"/>
      <c r="D162" s="14"/>
      <c r="E162" s="14">
        <v>10964</v>
      </c>
      <c r="F162" s="45"/>
      <c r="G162" s="40"/>
      <c r="H162" s="71"/>
      <c r="I162" s="109"/>
      <c r="J162" s="109"/>
      <c r="K162" s="109"/>
    </row>
    <row r="163" spans="1:11" s="29" customFormat="1" ht="36">
      <c r="A163" s="31">
        <v>24170000</v>
      </c>
      <c r="B163" s="39" t="s">
        <v>68</v>
      </c>
      <c r="C163" s="14">
        <v>600000</v>
      </c>
      <c r="D163" s="14">
        <v>2649172</v>
      </c>
      <c r="E163" s="14">
        <v>2634382</v>
      </c>
      <c r="F163" s="45">
        <f aca="true" t="shared" si="16" ref="F163:F168">E163/C163*100</f>
        <v>439.0636666666667</v>
      </c>
      <c r="G163" s="40">
        <f>E163/D163*100</f>
        <v>99.44171235389774</v>
      </c>
      <c r="H163" s="71"/>
      <c r="I163" s="109"/>
      <c r="J163" s="109"/>
      <c r="K163" s="109"/>
    </row>
    <row r="164" spans="1:11" s="29" customFormat="1" ht="54.75" customHeight="1">
      <c r="A164" s="31">
        <v>25000000</v>
      </c>
      <c r="B164" s="39" t="s">
        <v>23</v>
      </c>
      <c r="C164" s="14">
        <v>3724241</v>
      </c>
      <c r="D164" s="14">
        <v>3724241</v>
      </c>
      <c r="E164" s="14">
        <v>58302045</v>
      </c>
      <c r="F164" s="45">
        <f t="shared" si="16"/>
        <v>1565.4745490423418</v>
      </c>
      <c r="G164" s="40">
        <f>E164/D164*100</f>
        <v>1565.4745490423418</v>
      </c>
      <c r="H164" s="71"/>
      <c r="I164" s="109"/>
      <c r="J164" s="109"/>
      <c r="K164" s="109"/>
    </row>
    <row r="165" spans="1:11" s="29" customFormat="1" ht="18">
      <c r="A165" s="31">
        <v>50110000</v>
      </c>
      <c r="B165" s="39" t="s">
        <v>24</v>
      </c>
      <c r="C165" s="14">
        <v>304400</v>
      </c>
      <c r="D165" s="14">
        <v>388517</v>
      </c>
      <c r="E165" s="14">
        <v>326215</v>
      </c>
      <c r="F165" s="45">
        <f t="shared" si="16"/>
        <v>107.16655716162944</v>
      </c>
      <c r="G165" s="40">
        <f>E165/D165*100</f>
        <v>83.96415086083749</v>
      </c>
      <c r="H165" s="71"/>
      <c r="I165" s="109"/>
      <c r="J165" s="109"/>
      <c r="K165" s="109"/>
    </row>
    <row r="166" spans="1:11" s="29" customFormat="1" ht="36">
      <c r="A166" s="62">
        <v>31030000</v>
      </c>
      <c r="B166" s="59" t="s">
        <v>69</v>
      </c>
      <c r="C166" s="63"/>
      <c r="D166" s="63"/>
      <c r="E166" s="63">
        <v>49357</v>
      </c>
      <c r="F166" s="45"/>
      <c r="G166" s="40"/>
      <c r="H166" s="71"/>
      <c r="I166" s="109"/>
      <c r="J166" s="109"/>
      <c r="K166" s="109"/>
    </row>
    <row r="167" spans="1:11" s="29" customFormat="1" ht="18" customHeight="1" thickBot="1">
      <c r="A167" s="62">
        <v>33010000</v>
      </c>
      <c r="B167" s="59" t="s">
        <v>25</v>
      </c>
      <c r="C167" s="14">
        <v>50000</v>
      </c>
      <c r="D167" s="14">
        <v>140342</v>
      </c>
      <c r="E167" s="14">
        <v>660330</v>
      </c>
      <c r="F167" s="45">
        <f t="shared" si="16"/>
        <v>1320.66</v>
      </c>
      <c r="G167" s="40">
        <f aca="true" t="shared" si="17" ref="G167:G173">E167/D167*100</f>
        <v>470.5148850664805</v>
      </c>
      <c r="H167" s="71"/>
      <c r="I167" s="109"/>
      <c r="J167" s="109"/>
      <c r="K167" s="109"/>
    </row>
    <row r="168" spans="1:11" s="29" customFormat="1" ht="18" thickBot="1">
      <c r="A168" s="51"/>
      <c r="B168" s="30" t="s">
        <v>26</v>
      </c>
      <c r="C168" s="16">
        <f>SUM(C160:C167)</f>
        <v>5808641</v>
      </c>
      <c r="D168" s="16">
        <f>SUM(D160:D167)</f>
        <v>8041772</v>
      </c>
      <c r="E168" s="16">
        <f>E160+E161+E162+E164+E165+E166+E167+E163+E159</f>
        <v>62677026</v>
      </c>
      <c r="F168" s="56">
        <f t="shared" si="16"/>
        <v>1079.030809444068</v>
      </c>
      <c r="G168" s="60">
        <f t="shared" si="17"/>
        <v>779.3932232846194</v>
      </c>
      <c r="H168" s="71"/>
      <c r="I168" s="109"/>
      <c r="J168" s="109"/>
      <c r="K168" s="109"/>
    </row>
    <row r="169" spans="1:11" s="29" customFormat="1" ht="62.25" customHeight="1">
      <c r="A169" s="61">
        <v>41034500</v>
      </c>
      <c r="B169" s="135" t="s">
        <v>268</v>
      </c>
      <c r="C169" s="14"/>
      <c r="D169" s="14">
        <v>9038521</v>
      </c>
      <c r="E169" s="14">
        <v>9038521</v>
      </c>
      <c r="F169" s="56"/>
      <c r="G169" s="60"/>
      <c r="H169" s="71"/>
      <c r="I169" s="109"/>
      <c r="J169" s="109"/>
      <c r="K169" s="109"/>
    </row>
    <row r="170" spans="1:11" s="29" customFormat="1" ht="18.75" customHeight="1" thickBot="1">
      <c r="A170" s="31">
        <v>41035000</v>
      </c>
      <c r="B170" s="39" t="s">
        <v>2</v>
      </c>
      <c r="C170" s="14"/>
      <c r="D170" s="14">
        <v>15089966</v>
      </c>
      <c r="E170" s="14">
        <v>11751959</v>
      </c>
      <c r="F170" s="56"/>
      <c r="G170" s="38">
        <f t="shared" si="17"/>
        <v>77.87929409516231</v>
      </c>
      <c r="H170" s="71"/>
      <c r="I170" s="109"/>
      <c r="J170" s="109"/>
      <c r="K170" s="109"/>
    </row>
    <row r="171" spans="1:11" s="29" customFormat="1" ht="54" hidden="1" thickBot="1">
      <c r="A171" s="62">
        <v>41035200</v>
      </c>
      <c r="B171" s="81" t="s">
        <v>269</v>
      </c>
      <c r="C171" s="63"/>
      <c r="D171" s="63"/>
      <c r="E171" s="63"/>
      <c r="F171" s="37"/>
      <c r="G171" s="64"/>
      <c r="H171" s="71"/>
      <c r="I171" s="109"/>
      <c r="J171" s="109"/>
      <c r="K171" s="109"/>
    </row>
    <row r="172" spans="1:11" s="29" customFormat="1" ht="60" customHeight="1" thickBot="1">
      <c r="A172" s="163" t="s">
        <v>27</v>
      </c>
      <c r="B172" s="164"/>
      <c r="C172" s="65">
        <f>C168+C169+C170</f>
        <v>5808641</v>
      </c>
      <c r="D172" s="65">
        <f>D168+D169+D170+D171</f>
        <v>32170259</v>
      </c>
      <c r="E172" s="65">
        <f>E168+E170+E169</f>
        <v>83467506</v>
      </c>
      <c r="F172" s="66">
        <f>E172/C172*100</f>
        <v>1436.9541171506382</v>
      </c>
      <c r="G172" s="67">
        <f t="shared" si="17"/>
        <v>259.45549894391587</v>
      </c>
      <c r="H172" s="71"/>
      <c r="I172" s="109"/>
      <c r="J172" s="109"/>
      <c r="K172" s="109"/>
    </row>
    <row r="173" spans="1:11" s="29" customFormat="1" ht="19.5" customHeight="1" hidden="1" thickBot="1">
      <c r="A173" s="165" t="s">
        <v>28</v>
      </c>
      <c r="B173" s="166"/>
      <c r="C173" s="68">
        <f>C163+C167</f>
        <v>650000</v>
      </c>
      <c r="D173" s="68">
        <f>D163+D167</f>
        <v>2789514</v>
      </c>
      <c r="E173" s="68">
        <f>E163+E167</f>
        <v>3294712</v>
      </c>
      <c r="F173" s="69">
        <f>E173/C173*100</f>
        <v>506.87876923076925</v>
      </c>
      <c r="G173" s="70">
        <f t="shared" si="17"/>
        <v>118.11060994854301</v>
      </c>
      <c r="H173" s="71"/>
      <c r="I173" s="109"/>
      <c r="J173" s="109"/>
      <c r="K173" s="109"/>
    </row>
    <row r="174" spans="1:11" s="29" customFormat="1" ht="18.75" customHeight="1" thickBot="1">
      <c r="A174" s="157" t="s">
        <v>61</v>
      </c>
      <c r="B174" s="158"/>
      <c r="C174" s="158"/>
      <c r="D174" s="158"/>
      <c r="E174" s="158"/>
      <c r="F174" s="158"/>
      <c r="G174" s="159"/>
      <c r="H174" s="71"/>
      <c r="I174" s="109"/>
      <c r="J174" s="109"/>
      <c r="K174" s="109"/>
    </row>
    <row r="175" spans="1:11" s="29" customFormat="1" ht="19.5" customHeight="1">
      <c r="A175" s="76" t="s">
        <v>239</v>
      </c>
      <c r="B175" s="77" t="s">
        <v>39</v>
      </c>
      <c r="C175" s="32">
        <f>C176</f>
        <v>669790</v>
      </c>
      <c r="D175" s="78">
        <f>D176</f>
        <v>1989857</v>
      </c>
      <c r="E175" s="32">
        <f>E176</f>
        <v>24201533</v>
      </c>
      <c r="F175" s="78">
        <f aca="true" t="shared" si="18" ref="F175:F186">E175*100/C175</f>
        <v>3613.3016318547607</v>
      </c>
      <c r="G175" s="79">
        <f aca="true" t="shared" si="19" ref="G175:G183">E175*100/D175</f>
        <v>1216.2448356841724</v>
      </c>
      <c r="H175" s="71"/>
      <c r="I175" s="126"/>
      <c r="J175" s="100"/>
      <c r="K175" s="101"/>
    </row>
    <row r="176" spans="1:11" ht="83.25" customHeight="1">
      <c r="A176" s="12" t="s">
        <v>116</v>
      </c>
      <c r="B176" s="7" t="s">
        <v>117</v>
      </c>
      <c r="C176" s="75">
        <v>669790</v>
      </c>
      <c r="D176" s="99">
        <v>1989857</v>
      </c>
      <c r="E176" s="102">
        <v>24201533</v>
      </c>
      <c r="F176" s="21">
        <f t="shared" si="18"/>
        <v>3613.3016318547607</v>
      </c>
      <c r="G176" s="22">
        <f t="shared" si="19"/>
        <v>1216.2448356841724</v>
      </c>
      <c r="H176" s="71"/>
      <c r="I176" s="127"/>
      <c r="J176" s="110"/>
      <c r="K176" s="111"/>
    </row>
    <row r="177" spans="1:11" ht="29.25" customHeight="1">
      <c r="A177" s="11">
        <v>1000</v>
      </c>
      <c r="B177" s="6" t="s">
        <v>42</v>
      </c>
      <c r="C177" s="16">
        <f>SUM(C178:C183)</f>
        <v>9881426</v>
      </c>
      <c r="D177" s="16">
        <f>SUM(D178:D183)</f>
        <v>19705970</v>
      </c>
      <c r="E177" s="16">
        <f>SUM(E178:E183)</f>
        <v>28659866</v>
      </c>
      <c r="F177" s="19">
        <f t="shared" si="18"/>
        <v>290.03775366025104</v>
      </c>
      <c r="G177" s="20">
        <f t="shared" si="19"/>
        <v>145.43747909897357</v>
      </c>
      <c r="H177" s="71"/>
      <c r="I177" s="126"/>
      <c r="J177" s="100"/>
      <c r="K177" s="101"/>
    </row>
    <row r="178" spans="1:11" ht="27" customHeight="1">
      <c r="A178" s="12" t="s">
        <v>118</v>
      </c>
      <c r="B178" s="7" t="s">
        <v>119</v>
      </c>
      <c r="C178" s="75">
        <v>2409370</v>
      </c>
      <c r="D178" s="103">
        <v>3846711</v>
      </c>
      <c r="E178" s="118">
        <v>1670447</v>
      </c>
      <c r="F178" s="21">
        <f t="shared" si="18"/>
        <v>69.33127747087413</v>
      </c>
      <c r="G178" s="22">
        <f t="shared" si="19"/>
        <v>43.425331406492454</v>
      </c>
      <c r="H178" s="71"/>
      <c r="I178" s="127"/>
      <c r="J178" s="110"/>
      <c r="K178" s="111"/>
    </row>
    <row r="179" spans="1:11" ht="81.75" customHeight="1">
      <c r="A179" s="12" t="s">
        <v>120</v>
      </c>
      <c r="B179" s="7" t="s">
        <v>121</v>
      </c>
      <c r="C179" s="75">
        <v>7472056</v>
      </c>
      <c r="D179" s="103">
        <v>15764664</v>
      </c>
      <c r="E179" s="118">
        <v>26979120</v>
      </c>
      <c r="F179" s="21">
        <f t="shared" si="18"/>
        <v>361.06688707900474</v>
      </c>
      <c r="G179" s="22">
        <f t="shared" si="19"/>
        <v>171.13666361680782</v>
      </c>
      <c r="H179" s="71"/>
      <c r="I179" s="127"/>
      <c r="J179" s="110"/>
      <c r="K179" s="111"/>
    </row>
    <row r="180" spans="1:11" ht="84.75" customHeight="1">
      <c r="A180" s="12" t="s">
        <v>122</v>
      </c>
      <c r="B180" s="7" t="s">
        <v>123</v>
      </c>
      <c r="C180" s="75">
        <v>0</v>
      </c>
      <c r="D180" s="103">
        <v>0</v>
      </c>
      <c r="E180" s="118">
        <v>10299</v>
      </c>
      <c r="F180" s="21"/>
      <c r="G180" s="22"/>
      <c r="H180" s="71"/>
      <c r="I180" s="127"/>
      <c r="J180" s="110"/>
      <c r="K180" s="111"/>
    </row>
    <row r="181" spans="1:11" ht="31.5" customHeight="1">
      <c r="A181" s="12" t="s">
        <v>130</v>
      </c>
      <c r="B181" s="7" t="s">
        <v>131</v>
      </c>
      <c r="C181" s="75">
        <v>0</v>
      </c>
      <c r="D181" s="103">
        <v>49773</v>
      </c>
      <c r="E181" s="102">
        <v>0</v>
      </c>
      <c r="F181" s="21"/>
      <c r="G181" s="22">
        <f t="shared" si="19"/>
        <v>0</v>
      </c>
      <c r="H181" s="71"/>
      <c r="I181" s="127"/>
      <c r="J181" s="110"/>
      <c r="K181" s="111"/>
    </row>
    <row r="182" spans="1:11" ht="43.5" customHeight="1">
      <c r="A182" s="12" t="s">
        <v>132</v>
      </c>
      <c r="B182" s="7" t="s">
        <v>133</v>
      </c>
      <c r="C182" s="75">
        <v>0</v>
      </c>
      <c r="D182" s="103">
        <v>14547</v>
      </c>
      <c r="E182" s="102">
        <v>0</v>
      </c>
      <c r="F182" s="21"/>
      <c r="G182" s="22">
        <f t="shared" si="19"/>
        <v>0</v>
      </c>
      <c r="H182" s="71"/>
      <c r="I182" s="127"/>
      <c r="J182" s="110"/>
      <c r="K182" s="111"/>
    </row>
    <row r="183" spans="1:11" ht="27" customHeight="1">
      <c r="A183" s="12" t="s">
        <v>134</v>
      </c>
      <c r="B183" s="7" t="s">
        <v>135</v>
      </c>
      <c r="C183" s="75">
        <v>0</v>
      </c>
      <c r="D183" s="103">
        <v>30275</v>
      </c>
      <c r="E183" s="102">
        <v>0</v>
      </c>
      <c r="F183" s="21"/>
      <c r="G183" s="22">
        <f t="shared" si="19"/>
        <v>0</v>
      </c>
      <c r="H183" s="71"/>
      <c r="I183" s="127"/>
      <c r="J183" s="110"/>
      <c r="K183" s="111"/>
    </row>
    <row r="184" spans="1:11" ht="21" customHeight="1">
      <c r="A184" s="11">
        <v>2000</v>
      </c>
      <c r="B184" s="6" t="s">
        <v>43</v>
      </c>
      <c r="C184" s="16">
        <f>C185+C186</f>
        <v>838600</v>
      </c>
      <c r="D184" s="16">
        <f>D185+D186</f>
        <v>2057451</v>
      </c>
      <c r="E184" s="16">
        <f>E185+E186</f>
        <v>3769434</v>
      </c>
      <c r="F184" s="19">
        <f t="shared" si="18"/>
        <v>449.49129501550203</v>
      </c>
      <c r="G184" s="20">
        <f>F184*100/D184</f>
        <v>0.021846998787115806</v>
      </c>
      <c r="H184" s="71"/>
      <c r="I184" s="126"/>
      <c r="J184" s="100"/>
      <c r="K184" s="101"/>
    </row>
    <row r="185" spans="1:11" ht="39.75" customHeight="1">
      <c r="A185" s="12">
        <v>2010</v>
      </c>
      <c r="B185" s="7" t="s">
        <v>140</v>
      </c>
      <c r="C185" s="82">
        <v>818600</v>
      </c>
      <c r="D185" s="14">
        <v>1666465</v>
      </c>
      <c r="E185" s="118">
        <v>2634711</v>
      </c>
      <c r="F185" s="21">
        <f t="shared" si="18"/>
        <v>321.85572929391645</v>
      </c>
      <c r="G185" s="22">
        <f>E185*100/D185</f>
        <v>158.10179031662832</v>
      </c>
      <c r="H185" s="71"/>
      <c r="I185" s="127"/>
      <c r="J185" s="110"/>
      <c r="K185" s="112"/>
    </row>
    <row r="186" spans="1:11" ht="22.5" customHeight="1">
      <c r="A186" s="12" t="s">
        <v>141</v>
      </c>
      <c r="B186" s="7" t="s">
        <v>142</v>
      </c>
      <c r="C186" s="75">
        <v>20000</v>
      </c>
      <c r="D186" s="99">
        <v>390986</v>
      </c>
      <c r="E186" s="118">
        <v>1134723</v>
      </c>
      <c r="F186" s="21">
        <f t="shared" si="18"/>
        <v>5673.615</v>
      </c>
      <c r="G186" s="22">
        <f>E186*100/D186</f>
        <v>290.22087747387377</v>
      </c>
      <c r="H186" s="71"/>
      <c r="I186" s="127"/>
      <c r="J186" s="110"/>
      <c r="K186" s="111"/>
    </row>
    <row r="187" spans="1:11" ht="29.25" customHeight="1">
      <c r="A187" s="11">
        <v>3000</v>
      </c>
      <c r="B187" s="6" t="s">
        <v>44</v>
      </c>
      <c r="C187" s="16">
        <f>C188+C189</f>
        <v>0</v>
      </c>
      <c r="D187" s="16">
        <f>D188+D189</f>
        <v>0</v>
      </c>
      <c r="E187" s="16">
        <f>E188+E189</f>
        <v>102155</v>
      </c>
      <c r="F187" s="19"/>
      <c r="G187" s="20"/>
      <c r="H187" s="71"/>
      <c r="I187" s="126"/>
      <c r="J187" s="100"/>
      <c r="K187" s="101"/>
    </row>
    <row r="188" spans="1:11" ht="82.5" customHeight="1">
      <c r="A188" s="12" t="s">
        <v>192</v>
      </c>
      <c r="B188" s="7" t="s">
        <v>193</v>
      </c>
      <c r="C188" s="82">
        <v>0</v>
      </c>
      <c r="D188" s="14">
        <v>0</v>
      </c>
      <c r="E188" s="118">
        <v>5520</v>
      </c>
      <c r="F188" s="21"/>
      <c r="G188" s="22"/>
      <c r="H188" s="71"/>
      <c r="I188" s="127"/>
      <c r="J188" s="110"/>
      <c r="K188" s="112"/>
    </row>
    <row r="189" spans="1:11" ht="24.75" customHeight="1">
      <c r="A189" s="12">
        <v>3240</v>
      </c>
      <c r="B189" s="7" t="s">
        <v>108</v>
      </c>
      <c r="C189" s="88">
        <v>0</v>
      </c>
      <c r="D189" s="13">
        <v>0</v>
      </c>
      <c r="E189" s="118">
        <v>96635</v>
      </c>
      <c r="F189" s="21"/>
      <c r="G189" s="22"/>
      <c r="H189" s="71"/>
      <c r="I189" s="127"/>
      <c r="J189" s="110"/>
      <c r="K189" s="112"/>
    </row>
    <row r="190" spans="1:11" ht="21.75" customHeight="1">
      <c r="A190" s="11">
        <v>4000</v>
      </c>
      <c r="B190" s="6" t="s">
        <v>48</v>
      </c>
      <c r="C190" s="16">
        <f>SUM(C191:C195)</f>
        <v>1118303</v>
      </c>
      <c r="D190" s="16">
        <f>SUM(D191:D195)</f>
        <v>2460131</v>
      </c>
      <c r="E190" s="16">
        <f>SUM(E191:E195)</f>
        <v>1618314</v>
      </c>
      <c r="F190" s="19">
        <f aca="true" t="shared" si="20" ref="F190:F226">E190*100/C190</f>
        <v>144.71158532168832</v>
      </c>
      <c r="G190" s="20">
        <f aca="true" t="shared" si="21" ref="G190:G226">E190*100/D190</f>
        <v>65.78161894630814</v>
      </c>
      <c r="H190" s="71"/>
      <c r="I190" s="126"/>
      <c r="J190" s="100"/>
      <c r="K190" s="101"/>
    </row>
    <row r="191" spans="1:11" ht="18">
      <c r="A191" s="12" t="s">
        <v>211</v>
      </c>
      <c r="B191" s="7" t="s">
        <v>72</v>
      </c>
      <c r="C191" s="88">
        <v>33500</v>
      </c>
      <c r="D191" s="103">
        <v>211384</v>
      </c>
      <c r="E191" s="103">
        <v>87681</v>
      </c>
      <c r="F191" s="21">
        <f t="shared" si="20"/>
        <v>261.7343283582089</v>
      </c>
      <c r="G191" s="22">
        <f t="shared" si="21"/>
        <v>41.47948756764939</v>
      </c>
      <c r="H191" s="71"/>
      <c r="I191" s="127"/>
      <c r="J191" s="110"/>
      <c r="K191" s="112"/>
    </row>
    <row r="192" spans="1:11" ht="25.5" customHeight="1">
      <c r="A192" s="12" t="s">
        <v>212</v>
      </c>
      <c r="B192" s="7" t="s">
        <v>73</v>
      </c>
      <c r="C192" s="88">
        <v>10000</v>
      </c>
      <c r="D192" s="103">
        <v>10000</v>
      </c>
      <c r="E192" s="103">
        <v>4705</v>
      </c>
      <c r="F192" s="21">
        <f t="shared" si="20"/>
        <v>47.05</v>
      </c>
      <c r="G192" s="22">
        <f t="shared" si="21"/>
        <v>47.05</v>
      </c>
      <c r="H192" s="71"/>
      <c r="I192" s="127"/>
      <c r="J192" s="110"/>
      <c r="K192" s="112"/>
    </row>
    <row r="193" spans="1:11" ht="39" customHeight="1">
      <c r="A193" s="12" t="s">
        <v>213</v>
      </c>
      <c r="B193" s="7" t="s">
        <v>214</v>
      </c>
      <c r="C193" s="88">
        <v>664493</v>
      </c>
      <c r="D193" s="103">
        <v>1811437</v>
      </c>
      <c r="E193" s="103">
        <v>1248647</v>
      </c>
      <c r="F193" s="21">
        <f t="shared" si="20"/>
        <v>187.90972967360076</v>
      </c>
      <c r="G193" s="22">
        <f t="shared" si="21"/>
        <v>68.93129598214014</v>
      </c>
      <c r="H193" s="71"/>
      <c r="I193" s="127"/>
      <c r="J193" s="110"/>
      <c r="K193" s="112"/>
    </row>
    <row r="194" spans="1:11" ht="27.75" customHeight="1">
      <c r="A194" s="12" t="s">
        <v>215</v>
      </c>
      <c r="B194" s="7" t="s">
        <v>78</v>
      </c>
      <c r="C194" s="88">
        <v>410310</v>
      </c>
      <c r="D194" s="103">
        <v>415310</v>
      </c>
      <c r="E194" s="103">
        <v>277281</v>
      </c>
      <c r="F194" s="21"/>
      <c r="G194" s="22"/>
      <c r="H194" s="71"/>
      <c r="I194" s="127"/>
      <c r="J194" s="110"/>
      <c r="K194" s="112"/>
    </row>
    <row r="195" spans="1:11" ht="33.75" customHeight="1">
      <c r="A195" s="12" t="s">
        <v>216</v>
      </c>
      <c r="B195" s="7" t="s">
        <v>74</v>
      </c>
      <c r="C195" s="88">
        <v>0</v>
      </c>
      <c r="D195" s="103">
        <v>12000</v>
      </c>
      <c r="E195" s="102">
        <v>0</v>
      </c>
      <c r="F195" s="21" t="e">
        <f t="shared" si="20"/>
        <v>#DIV/0!</v>
      </c>
      <c r="G195" s="22">
        <f t="shared" si="21"/>
        <v>0</v>
      </c>
      <c r="H195" s="71"/>
      <c r="I195" s="127"/>
      <c r="J195" s="110"/>
      <c r="K195" s="112"/>
    </row>
    <row r="196" spans="1:11" ht="18">
      <c r="A196" s="11">
        <v>6000</v>
      </c>
      <c r="B196" s="6" t="s">
        <v>47</v>
      </c>
      <c r="C196" s="98">
        <f>SUM(C197:C198)</f>
        <v>800000</v>
      </c>
      <c r="D196" s="16">
        <f>SUM(D197:D198)</f>
        <v>2783794</v>
      </c>
      <c r="E196" s="16">
        <f>SUM(E197:E198)</f>
        <v>1897293</v>
      </c>
      <c r="F196" s="19">
        <f t="shared" si="20"/>
        <v>237.161625</v>
      </c>
      <c r="G196" s="20">
        <f t="shared" si="21"/>
        <v>68.15493531489759</v>
      </c>
      <c r="H196" s="71"/>
      <c r="I196" s="126"/>
      <c r="J196" s="100"/>
      <c r="K196" s="101"/>
    </row>
    <row r="197" spans="1:11" ht="27" customHeight="1">
      <c r="A197" s="12" t="s">
        <v>245</v>
      </c>
      <c r="B197" s="72" t="s">
        <v>246</v>
      </c>
      <c r="C197" s="75">
        <v>800000</v>
      </c>
      <c r="D197" s="103">
        <v>2383794</v>
      </c>
      <c r="E197" s="118">
        <v>1491819</v>
      </c>
      <c r="F197" s="21">
        <f t="shared" si="20"/>
        <v>186.477375</v>
      </c>
      <c r="G197" s="22">
        <f t="shared" si="21"/>
        <v>62.581707983156264</v>
      </c>
      <c r="H197" s="71"/>
      <c r="I197" s="127"/>
      <c r="J197" s="113"/>
      <c r="K197" s="111"/>
    </row>
    <row r="198" spans="1:11" ht="27" customHeight="1">
      <c r="A198" s="12" t="s">
        <v>226</v>
      </c>
      <c r="B198" s="74" t="s">
        <v>81</v>
      </c>
      <c r="C198" s="95"/>
      <c r="D198" s="103">
        <v>400000</v>
      </c>
      <c r="E198" s="118">
        <v>405474</v>
      </c>
      <c r="F198" s="21"/>
      <c r="G198" s="22">
        <f t="shared" si="21"/>
        <v>101.3685</v>
      </c>
      <c r="H198" s="71"/>
      <c r="I198" s="127"/>
      <c r="J198" s="100"/>
      <c r="K198" s="101"/>
    </row>
    <row r="199" spans="1:11" ht="28.5" customHeight="1">
      <c r="A199" s="11">
        <v>6300</v>
      </c>
      <c r="B199" s="6" t="s">
        <v>50</v>
      </c>
      <c r="C199" s="16">
        <f>SUM(C200:C203)</f>
        <v>11968459</v>
      </c>
      <c r="D199" s="16">
        <f>SUM(D200:D203)</f>
        <v>45149009</v>
      </c>
      <c r="E199" s="16">
        <f>SUM(E200:E203)</f>
        <v>13507528</v>
      </c>
      <c r="F199" s="19">
        <f t="shared" si="20"/>
        <v>112.85937479503419</v>
      </c>
      <c r="G199" s="20">
        <f t="shared" si="21"/>
        <v>29.91766220162219</v>
      </c>
      <c r="H199" s="71"/>
      <c r="I199" s="126"/>
      <c r="J199" s="110"/>
      <c r="K199" s="111"/>
    </row>
    <row r="200" spans="1:11" ht="18.75" customHeight="1">
      <c r="A200" s="12" t="s">
        <v>247</v>
      </c>
      <c r="B200" s="7" t="s">
        <v>248</v>
      </c>
      <c r="C200" s="75">
        <v>10926459</v>
      </c>
      <c r="D200" s="99">
        <v>22124987</v>
      </c>
      <c r="E200" s="96">
        <v>7785537</v>
      </c>
      <c r="F200" s="21">
        <f t="shared" si="20"/>
        <v>71.2539808184884</v>
      </c>
      <c r="G200" s="22">
        <f t="shared" si="21"/>
        <v>35.188888472567236</v>
      </c>
      <c r="H200" s="71"/>
      <c r="I200" s="128"/>
      <c r="J200" s="113"/>
      <c r="K200" s="111"/>
    </row>
    <row r="201" spans="1:11" ht="18.75" customHeight="1">
      <c r="A201" s="94" t="s">
        <v>287</v>
      </c>
      <c r="B201" s="93" t="s">
        <v>288</v>
      </c>
      <c r="C201" s="75"/>
      <c r="D201" s="99">
        <v>454247</v>
      </c>
      <c r="E201" s="96">
        <v>451022</v>
      </c>
      <c r="F201" s="21" t="e">
        <f>E201*100/C201</f>
        <v>#DIV/0!</v>
      </c>
      <c r="G201" s="22">
        <f>E201*100/D201</f>
        <v>99.29003383621686</v>
      </c>
      <c r="H201" s="71"/>
      <c r="I201" s="128"/>
      <c r="J201" s="114"/>
      <c r="K201" s="111"/>
    </row>
    <row r="202" spans="1:11" ht="54" customHeight="1">
      <c r="A202" s="12" t="s">
        <v>249</v>
      </c>
      <c r="B202" s="72" t="s">
        <v>250</v>
      </c>
      <c r="C202" s="75">
        <v>500000</v>
      </c>
      <c r="D202" s="103">
        <v>20620809</v>
      </c>
      <c r="E202" s="140">
        <v>4267133</v>
      </c>
      <c r="F202" s="21">
        <f t="shared" si="20"/>
        <v>853.4266</v>
      </c>
      <c r="G202" s="22">
        <f t="shared" si="21"/>
        <v>20.693334582556872</v>
      </c>
      <c r="H202" s="71"/>
      <c r="I202" s="127"/>
      <c r="J202" s="100"/>
      <c r="K202" s="115"/>
    </row>
    <row r="203" spans="1:11" ht="30.75" customHeight="1">
      <c r="A203" s="12" t="s">
        <v>251</v>
      </c>
      <c r="B203" s="74" t="s">
        <v>51</v>
      </c>
      <c r="C203" s="75">
        <v>542000</v>
      </c>
      <c r="D203" s="103">
        <v>1948966</v>
      </c>
      <c r="E203" s="140">
        <v>1003836</v>
      </c>
      <c r="F203" s="21">
        <f t="shared" si="20"/>
        <v>185.20959409594096</v>
      </c>
      <c r="G203" s="22">
        <f t="shared" si="21"/>
        <v>51.506080660206486</v>
      </c>
      <c r="H203" s="71"/>
      <c r="I203" s="127"/>
      <c r="J203" s="114"/>
      <c r="K203" s="111"/>
    </row>
    <row r="204" spans="1:11" s="33" customFormat="1" ht="72" customHeight="1">
      <c r="A204" s="11" t="s">
        <v>241</v>
      </c>
      <c r="B204" s="6" t="s">
        <v>52</v>
      </c>
      <c r="C204" s="104">
        <f>C205</f>
        <v>4903322</v>
      </c>
      <c r="D204" s="105">
        <f>D205</f>
        <v>27587156</v>
      </c>
      <c r="E204" s="134">
        <f>E205</f>
        <v>32803072</v>
      </c>
      <c r="F204" s="19">
        <f>E204*100/C204</f>
        <v>668.9968963898353</v>
      </c>
      <c r="G204" s="20">
        <f t="shared" si="21"/>
        <v>118.90704500311666</v>
      </c>
      <c r="H204" s="108">
        <v>1897293.27</v>
      </c>
      <c r="I204" s="129"/>
      <c r="J204" s="100"/>
      <c r="K204" s="101"/>
    </row>
    <row r="205" spans="1:11" ht="27.75" customHeight="1">
      <c r="A205" s="12" t="s">
        <v>229</v>
      </c>
      <c r="B205" s="72" t="s">
        <v>230</v>
      </c>
      <c r="C205" s="75">
        <v>4903322</v>
      </c>
      <c r="D205" s="103">
        <v>27587156</v>
      </c>
      <c r="E205" s="14">
        <v>32803072</v>
      </c>
      <c r="F205" s="21">
        <f t="shared" si="20"/>
        <v>668.9968963898353</v>
      </c>
      <c r="G205" s="22">
        <f t="shared" si="21"/>
        <v>118.90704500311666</v>
      </c>
      <c r="H205" s="71"/>
      <c r="I205" s="130"/>
      <c r="J205" s="113"/>
      <c r="K205" s="111"/>
    </row>
    <row r="206" spans="1:11" ht="36" customHeight="1">
      <c r="A206" s="11" t="s">
        <v>243</v>
      </c>
      <c r="B206" s="6" t="s">
        <v>62</v>
      </c>
      <c r="C206" s="16">
        <f>SUM(C207:C208)</f>
        <v>300000</v>
      </c>
      <c r="D206" s="16">
        <f>SUM(D207:D208)</f>
        <v>355000</v>
      </c>
      <c r="E206" s="16">
        <f>SUM(E207:E208)</f>
        <v>300</v>
      </c>
      <c r="F206" s="19">
        <f t="shared" si="20"/>
        <v>0.1</v>
      </c>
      <c r="G206" s="20">
        <f t="shared" si="21"/>
        <v>0.08450704225352113</v>
      </c>
      <c r="H206" s="71"/>
      <c r="I206" s="126"/>
      <c r="J206" s="100"/>
      <c r="K206" s="101"/>
    </row>
    <row r="207" spans="1:11" ht="36.75" customHeight="1">
      <c r="A207" s="12" t="s">
        <v>232</v>
      </c>
      <c r="B207" s="72" t="s">
        <v>233</v>
      </c>
      <c r="C207" s="75">
        <v>240000</v>
      </c>
      <c r="D207" s="99">
        <v>295000</v>
      </c>
      <c r="E207" s="141">
        <v>300</v>
      </c>
      <c r="F207" s="21">
        <f t="shared" si="20"/>
        <v>0.125</v>
      </c>
      <c r="G207" s="22">
        <f t="shared" si="21"/>
        <v>0.1016949152542373</v>
      </c>
      <c r="H207" s="71"/>
      <c r="I207" s="131"/>
      <c r="J207" s="113"/>
      <c r="K207" s="111"/>
    </row>
    <row r="208" spans="1:11" ht="54.75" customHeight="1">
      <c r="A208" s="12" t="s">
        <v>252</v>
      </c>
      <c r="B208" s="72" t="s">
        <v>63</v>
      </c>
      <c r="C208" s="75">
        <v>60000</v>
      </c>
      <c r="D208" s="99">
        <v>60000</v>
      </c>
      <c r="E208" s="106">
        <v>0</v>
      </c>
      <c r="F208" s="21">
        <f t="shared" si="20"/>
        <v>0</v>
      </c>
      <c r="G208" s="22">
        <f t="shared" si="21"/>
        <v>0</v>
      </c>
      <c r="H208" s="71"/>
      <c r="I208" s="131"/>
      <c r="J208" s="113"/>
      <c r="K208" s="111"/>
    </row>
    <row r="209" spans="1:11" ht="54.75" customHeight="1">
      <c r="A209" s="11" t="s">
        <v>262</v>
      </c>
      <c r="B209" s="6" t="s">
        <v>54</v>
      </c>
      <c r="C209" s="16">
        <f>C210</f>
        <v>50000</v>
      </c>
      <c r="D209" s="16">
        <f>D210</f>
        <v>1103525</v>
      </c>
      <c r="E209" s="16">
        <f>E210</f>
        <v>1033475</v>
      </c>
      <c r="F209" s="19">
        <f t="shared" si="20"/>
        <v>2066.95</v>
      </c>
      <c r="G209" s="20">
        <f t="shared" si="21"/>
        <v>93.65216012324143</v>
      </c>
      <c r="H209" s="71"/>
      <c r="I209" s="126"/>
      <c r="J209" s="100"/>
      <c r="K209" s="101"/>
    </row>
    <row r="210" spans="1:11" ht="54" customHeight="1">
      <c r="A210" s="12" t="s">
        <v>253</v>
      </c>
      <c r="B210" s="72" t="s">
        <v>254</v>
      </c>
      <c r="C210" s="75">
        <v>50000</v>
      </c>
      <c r="D210" s="99">
        <v>1103525</v>
      </c>
      <c r="E210" s="96">
        <v>1033475</v>
      </c>
      <c r="F210" s="21">
        <f t="shared" si="20"/>
        <v>2066.95</v>
      </c>
      <c r="G210" s="22">
        <f t="shared" si="21"/>
        <v>93.65216012324143</v>
      </c>
      <c r="H210" s="71"/>
      <c r="I210" s="128"/>
      <c r="J210" s="113"/>
      <c r="K210" s="111"/>
    </row>
    <row r="211" spans="1:11" ht="36.75" customHeight="1">
      <c r="A211" s="11" t="s">
        <v>263</v>
      </c>
      <c r="B211" s="6" t="s">
        <v>109</v>
      </c>
      <c r="C211" s="16">
        <f>C212</f>
        <v>400000</v>
      </c>
      <c r="D211" s="16">
        <f>D212+D213</f>
        <v>654723</v>
      </c>
      <c r="E211" s="16">
        <f>E212+E213</f>
        <v>254703</v>
      </c>
      <c r="F211" s="21">
        <f t="shared" si="20"/>
        <v>63.67575</v>
      </c>
      <c r="G211" s="22">
        <f t="shared" si="21"/>
        <v>38.902406055690726</v>
      </c>
      <c r="H211" s="71"/>
      <c r="I211" s="126"/>
      <c r="J211" s="100"/>
      <c r="K211" s="101"/>
    </row>
    <row r="212" spans="1:11" ht="30.75" customHeight="1">
      <c r="A212" s="12" t="s">
        <v>255</v>
      </c>
      <c r="B212" s="72" t="s">
        <v>110</v>
      </c>
      <c r="C212" s="75">
        <v>400000</v>
      </c>
      <c r="D212" s="75">
        <v>400000</v>
      </c>
      <c r="E212" s="107">
        <v>0</v>
      </c>
      <c r="F212" s="21">
        <f t="shared" si="20"/>
        <v>0</v>
      </c>
      <c r="G212" s="22">
        <f t="shared" si="21"/>
        <v>0</v>
      </c>
      <c r="H212" s="71"/>
      <c r="I212" s="132"/>
      <c r="J212" s="113"/>
      <c r="K212" s="111"/>
    </row>
    <row r="213" spans="1:11" ht="30.75" customHeight="1">
      <c r="A213" s="12">
        <v>7700</v>
      </c>
      <c r="B213" s="93" t="s">
        <v>286</v>
      </c>
      <c r="C213" s="75"/>
      <c r="D213" s="96">
        <v>254723</v>
      </c>
      <c r="E213" s="96">
        <v>254703</v>
      </c>
      <c r="F213" s="21" t="e">
        <f t="shared" si="20"/>
        <v>#DIV/0!</v>
      </c>
      <c r="G213" s="22">
        <f t="shared" si="21"/>
        <v>99.99214833368012</v>
      </c>
      <c r="H213" s="71"/>
      <c r="I213" s="128"/>
      <c r="J213" s="100"/>
      <c r="K213" s="101"/>
    </row>
    <row r="214" spans="1:11" ht="30.75" customHeight="1">
      <c r="A214" s="11" t="s">
        <v>244</v>
      </c>
      <c r="B214" s="6" t="s">
        <v>56</v>
      </c>
      <c r="C214" s="16">
        <f>SUM(C215:C220)</f>
        <v>7500</v>
      </c>
      <c r="D214" s="16">
        <f>SUM(D215:D220)</f>
        <v>11804759</v>
      </c>
      <c r="E214" s="16">
        <f>SUM(E215:E220)</f>
        <v>9590683</v>
      </c>
      <c r="F214" s="19">
        <f t="shared" si="20"/>
        <v>127875.77333333333</v>
      </c>
      <c r="G214" s="20">
        <f t="shared" si="21"/>
        <v>81.24420837392783</v>
      </c>
      <c r="H214" s="71"/>
      <c r="I214" s="126"/>
      <c r="J214" s="110"/>
      <c r="K214" s="112"/>
    </row>
    <row r="215" spans="1:11" ht="40.5" customHeight="1">
      <c r="A215" s="12" t="s">
        <v>279</v>
      </c>
      <c r="B215" s="7" t="s">
        <v>107</v>
      </c>
      <c r="C215" s="14">
        <v>0</v>
      </c>
      <c r="D215" s="14">
        <v>1200000</v>
      </c>
      <c r="E215" s="14">
        <v>1200000</v>
      </c>
      <c r="F215" s="21"/>
      <c r="G215" s="22">
        <f t="shared" si="21"/>
        <v>100</v>
      </c>
      <c r="H215" s="71"/>
      <c r="I215" s="130"/>
      <c r="J215" s="110"/>
      <c r="K215" s="112"/>
    </row>
    <row r="216" spans="1:11" ht="63.75" customHeight="1">
      <c r="A216" s="12" t="s">
        <v>236</v>
      </c>
      <c r="B216" s="7" t="s">
        <v>86</v>
      </c>
      <c r="C216" s="14">
        <v>0</v>
      </c>
      <c r="D216" s="14">
        <v>219718</v>
      </c>
      <c r="E216" s="14">
        <v>217720</v>
      </c>
      <c r="F216" s="21"/>
      <c r="G216" s="22">
        <f t="shared" si="21"/>
        <v>99.09065256374079</v>
      </c>
      <c r="H216" s="71"/>
      <c r="I216" s="130"/>
      <c r="J216" s="110"/>
      <c r="K216" s="112"/>
    </row>
    <row r="217" spans="1:11" ht="31.5" customHeight="1" hidden="1">
      <c r="A217" s="174" t="s">
        <v>289</v>
      </c>
      <c r="B217" s="175" t="s">
        <v>268</v>
      </c>
      <c r="C217" s="167">
        <v>0</v>
      </c>
      <c r="D217" s="167"/>
      <c r="E217" s="167"/>
      <c r="F217" s="21"/>
      <c r="G217" s="22" t="e">
        <f t="shared" si="21"/>
        <v>#DIV/0!</v>
      </c>
      <c r="H217" s="71"/>
      <c r="I217" s="130"/>
      <c r="J217" s="110"/>
      <c r="K217" s="112"/>
    </row>
    <row r="218" spans="1:11" ht="56.25" customHeight="1">
      <c r="A218" s="12" t="s">
        <v>277</v>
      </c>
      <c r="B218" s="7" t="s">
        <v>278</v>
      </c>
      <c r="C218" s="14">
        <v>0</v>
      </c>
      <c r="D218" s="14">
        <v>445166</v>
      </c>
      <c r="E218" s="14">
        <v>0</v>
      </c>
      <c r="F218" s="21"/>
      <c r="G218" s="22">
        <f t="shared" si="21"/>
        <v>0</v>
      </c>
      <c r="H218" s="71"/>
      <c r="I218" s="130"/>
      <c r="J218" s="113"/>
      <c r="K218" s="111"/>
    </row>
    <row r="219" spans="1:11" ht="30.75" customHeight="1">
      <c r="A219" s="12" t="s">
        <v>237</v>
      </c>
      <c r="B219" s="7" t="s">
        <v>59</v>
      </c>
      <c r="C219" s="14">
        <v>7500</v>
      </c>
      <c r="D219" s="14">
        <v>227500</v>
      </c>
      <c r="E219" s="14">
        <v>538594</v>
      </c>
      <c r="F219" s="21">
        <f t="shared" si="20"/>
        <v>7181.253333333333</v>
      </c>
      <c r="G219" s="22">
        <f t="shared" si="21"/>
        <v>236.74461538461537</v>
      </c>
      <c r="H219" s="71"/>
      <c r="I219" s="130"/>
      <c r="J219" s="100"/>
      <c r="K219" s="101"/>
    </row>
    <row r="220" spans="1:11" ht="27.75" customHeight="1">
      <c r="A220" s="12" t="s">
        <v>238</v>
      </c>
      <c r="B220" s="72" t="s">
        <v>2</v>
      </c>
      <c r="C220" s="99">
        <v>0</v>
      </c>
      <c r="D220" s="99">
        <v>9712375</v>
      </c>
      <c r="E220" s="99">
        <v>7634369</v>
      </c>
      <c r="F220" s="21"/>
      <c r="G220" s="22">
        <f t="shared" si="21"/>
        <v>78.60455346915661</v>
      </c>
      <c r="H220" s="71"/>
      <c r="I220" s="128"/>
      <c r="J220" s="114"/>
      <c r="K220" s="111"/>
    </row>
    <row r="221" spans="1:11" ht="22.5" customHeight="1">
      <c r="A221" s="11" t="s">
        <v>264</v>
      </c>
      <c r="B221" s="6" t="s">
        <v>24</v>
      </c>
      <c r="C221" s="16">
        <f>SUM(C222:C226)</f>
        <v>1134400</v>
      </c>
      <c r="D221" s="16">
        <f>SUM(D222:D226)</f>
        <v>5123508</v>
      </c>
      <c r="E221" s="16">
        <f>SUM(E222:E226)</f>
        <v>1854784</v>
      </c>
      <c r="F221" s="19">
        <f t="shared" si="20"/>
        <v>163.50352609308885</v>
      </c>
      <c r="G221" s="20">
        <f t="shared" si="21"/>
        <v>36.20144635277236</v>
      </c>
      <c r="H221" s="71"/>
      <c r="I221" s="126"/>
      <c r="J221" s="113"/>
      <c r="K221" s="111"/>
    </row>
    <row r="222" spans="1:11" ht="30" customHeight="1">
      <c r="A222" s="12" t="s">
        <v>256</v>
      </c>
      <c r="B222" s="74" t="s">
        <v>65</v>
      </c>
      <c r="C222" s="99">
        <v>830000</v>
      </c>
      <c r="D222" s="99">
        <v>1438000</v>
      </c>
      <c r="E222" s="99">
        <v>929119</v>
      </c>
      <c r="F222" s="21">
        <f t="shared" si="20"/>
        <v>111.94204819277108</v>
      </c>
      <c r="G222" s="22">
        <f t="shared" si="21"/>
        <v>64.61189151599444</v>
      </c>
      <c r="H222" s="71"/>
      <c r="I222" s="128"/>
      <c r="J222" s="113"/>
      <c r="K222" s="111"/>
    </row>
    <row r="223" spans="1:11" ht="30.75" customHeight="1">
      <c r="A223" s="12" t="s">
        <v>257</v>
      </c>
      <c r="B223" s="72" t="s">
        <v>258</v>
      </c>
      <c r="C223" s="99">
        <v>0</v>
      </c>
      <c r="D223" s="99">
        <v>405989</v>
      </c>
      <c r="E223" s="99">
        <v>229584</v>
      </c>
      <c r="F223" s="21"/>
      <c r="G223" s="22">
        <f t="shared" si="21"/>
        <v>56.549315375539734</v>
      </c>
      <c r="H223" s="71"/>
      <c r="I223" s="128"/>
      <c r="J223" s="113"/>
      <c r="K223" s="111"/>
    </row>
    <row r="224" spans="1:11" ht="40.5" customHeight="1">
      <c r="A224" s="12" t="s">
        <v>280</v>
      </c>
      <c r="B224" s="72" t="s">
        <v>281</v>
      </c>
      <c r="C224" s="99">
        <v>0</v>
      </c>
      <c r="D224" s="99">
        <v>2708497</v>
      </c>
      <c r="E224" s="99">
        <v>397686</v>
      </c>
      <c r="F224" s="21"/>
      <c r="G224" s="22">
        <f t="shared" si="21"/>
        <v>14.68290347007953</v>
      </c>
      <c r="H224" s="71"/>
      <c r="I224" s="128"/>
      <c r="J224" s="113"/>
      <c r="K224" s="111"/>
    </row>
    <row r="225" spans="1:11" ht="38.25" customHeight="1">
      <c r="A225" s="12" t="s">
        <v>259</v>
      </c>
      <c r="B225" s="72" t="s">
        <v>260</v>
      </c>
      <c r="C225" s="99">
        <v>0</v>
      </c>
      <c r="D225" s="99">
        <v>84800</v>
      </c>
      <c r="E225" s="99">
        <v>79816</v>
      </c>
      <c r="F225" s="21"/>
      <c r="G225" s="22">
        <f t="shared" si="21"/>
        <v>94.12264150943396</v>
      </c>
      <c r="H225" s="71"/>
      <c r="I225" s="128"/>
      <c r="J225" s="116"/>
      <c r="K225" s="116"/>
    </row>
    <row r="226" spans="1:11" s="33" customFormat="1" ht="63" customHeight="1" thickBot="1">
      <c r="A226" s="12" t="s">
        <v>261</v>
      </c>
      <c r="B226" s="72" t="s">
        <v>67</v>
      </c>
      <c r="C226" s="99">
        <v>304400</v>
      </c>
      <c r="D226" s="99">
        <v>486222</v>
      </c>
      <c r="E226" s="99">
        <v>218579</v>
      </c>
      <c r="F226" s="21">
        <f t="shared" si="20"/>
        <v>71.80650459921156</v>
      </c>
      <c r="G226" s="22">
        <f t="shared" si="21"/>
        <v>44.95456807795616</v>
      </c>
      <c r="H226" s="71"/>
      <c r="I226" s="128"/>
      <c r="J226" s="117"/>
      <c r="K226" s="117"/>
    </row>
    <row r="227" spans="1:11" ht="63" customHeight="1" hidden="1">
      <c r="A227" s="12" t="s">
        <v>64</v>
      </c>
      <c r="B227" s="7" t="s">
        <v>65</v>
      </c>
      <c r="C227" s="13"/>
      <c r="D227" s="13"/>
      <c r="E227" s="13"/>
      <c r="F227" s="21" t="e">
        <f>E227*100/C227</f>
        <v>#DIV/0!</v>
      </c>
      <c r="G227" s="22" t="e">
        <f aca="true" t="shared" si="22" ref="G227:G234">E227*100/D227</f>
        <v>#DIV/0!</v>
      </c>
      <c r="H227" s="71"/>
      <c r="I227" s="116"/>
      <c r="J227" s="116"/>
      <c r="K227" s="116"/>
    </row>
    <row r="228" spans="1:11" ht="57" customHeight="1" hidden="1" thickBot="1">
      <c r="A228" s="12" t="s">
        <v>66</v>
      </c>
      <c r="B228" s="7" t="s">
        <v>67</v>
      </c>
      <c r="C228" s="13"/>
      <c r="D228" s="13"/>
      <c r="E228" s="13"/>
      <c r="F228" s="21" t="e">
        <f>E228*100/C228</f>
        <v>#DIV/0!</v>
      </c>
      <c r="G228" s="22" t="e">
        <f t="shared" si="22"/>
        <v>#DIV/0!</v>
      </c>
      <c r="H228" s="71"/>
      <c r="I228" s="116"/>
      <c r="J228" s="116"/>
      <c r="K228" s="116"/>
    </row>
    <row r="229" spans="1:11" ht="28.5" customHeight="1" hidden="1">
      <c r="A229" s="11" t="s">
        <v>55</v>
      </c>
      <c r="B229" s="6" t="s">
        <v>56</v>
      </c>
      <c r="C229" s="16">
        <f>SUM(C230:C233)</f>
        <v>0</v>
      </c>
      <c r="D229" s="16">
        <f>SUM(D230:D233)</f>
        <v>0</v>
      </c>
      <c r="E229" s="16">
        <f>SUM(E230:E233)</f>
        <v>0</v>
      </c>
      <c r="F229" s="19" t="e">
        <f>E229*100/C229</f>
        <v>#DIV/0!</v>
      </c>
      <c r="G229" s="20" t="e">
        <f t="shared" si="22"/>
        <v>#DIV/0!</v>
      </c>
      <c r="H229" s="71"/>
      <c r="I229" s="116"/>
      <c r="J229" s="116"/>
      <c r="K229" s="116"/>
    </row>
    <row r="230" spans="1:11" ht="55.5" customHeight="1" hidden="1">
      <c r="A230" s="12" t="s">
        <v>106</v>
      </c>
      <c r="B230" s="7" t="s">
        <v>107</v>
      </c>
      <c r="C230" s="13"/>
      <c r="D230" s="13"/>
      <c r="E230" s="13"/>
      <c r="F230" s="21"/>
      <c r="G230" s="22" t="e">
        <f t="shared" si="22"/>
        <v>#DIV/0!</v>
      </c>
      <c r="H230" s="71"/>
      <c r="I230" s="116"/>
      <c r="J230" s="116"/>
      <c r="K230" s="116"/>
    </row>
    <row r="231" spans="1:11" ht="35.25" customHeight="1" hidden="1">
      <c r="A231" s="12" t="s">
        <v>88</v>
      </c>
      <c r="B231" s="7" t="s">
        <v>86</v>
      </c>
      <c r="C231" s="13"/>
      <c r="D231" s="13"/>
      <c r="E231" s="13"/>
      <c r="F231" s="21"/>
      <c r="G231" s="22" t="e">
        <f t="shared" si="22"/>
        <v>#DIV/0!</v>
      </c>
      <c r="H231" s="71"/>
      <c r="I231" s="116"/>
      <c r="J231" s="116"/>
      <c r="K231" s="116"/>
    </row>
    <row r="232" spans="1:11" ht="36.75" customHeight="1" hidden="1">
      <c r="A232" s="12" t="s">
        <v>79</v>
      </c>
      <c r="B232" s="7" t="s">
        <v>2</v>
      </c>
      <c r="C232" s="13"/>
      <c r="D232" s="13"/>
      <c r="E232" s="13"/>
      <c r="F232" s="21"/>
      <c r="G232" s="22" t="e">
        <f t="shared" si="22"/>
        <v>#DIV/0!</v>
      </c>
      <c r="H232" s="71"/>
      <c r="I232" s="116"/>
      <c r="J232" s="116"/>
      <c r="K232" s="116"/>
    </row>
    <row r="233" spans="1:11" ht="18" hidden="1" thickBot="1">
      <c r="A233" s="89" t="s">
        <v>58</v>
      </c>
      <c r="B233" s="90" t="s">
        <v>59</v>
      </c>
      <c r="C233" s="48"/>
      <c r="D233" s="48"/>
      <c r="E233" s="48"/>
      <c r="F233" s="91"/>
      <c r="G233" s="92" t="e">
        <f t="shared" si="22"/>
        <v>#DIV/0!</v>
      </c>
      <c r="H233" s="71"/>
      <c r="I233" s="116"/>
      <c r="J233" s="116"/>
      <c r="K233" s="116"/>
    </row>
    <row r="234" spans="1:11" ht="18" thickBot="1">
      <c r="A234" s="8" t="s">
        <v>3</v>
      </c>
      <c r="B234" s="9" t="s">
        <v>60</v>
      </c>
      <c r="C234" s="15">
        <f>C221+C214+C211+C209+C206+C204+C199+C196+C190+C187+C177+C175+C184</f>
        <v>32071800</v>
      </c>
      <c r="D234" s="15">
        <f>D221+D214+D211+D209+D206+D204+D199+D196+D190+D187+D177+D175+D184</f>
        <v>120774883</v>
      </c>
      <c r="E234" s="15">
        <f>E221+E214+E211+E209+E206+E204+E199+E196+E190+E187+E177+E175+E184</f>
        <v>119293140</v>
      </c>
      <c r="F234" s="23">
        <f>E234*100/C234</f>
        <v>371.956485136475</v>
      </c>
      <c r="G234" s="24">
        <f t="shared" si="22"/>
        <v>98.77313646414379</v>
      </c>
      <c r="H234" s="71"/>
      <c r="I234" s="116"/>
      <c r="J234" s="116"/>
      <c r="K234" s="116"/>
    </row>
    <row r="235" spans="2:11" ht="18">
      <c r="B235" s="1" t="s">
        <v>290</v>
      </c>
      <c r="C235" s="133">
        <f>C234+C157</f>
        <v>648545934</v>
      </c>
      <c r="D235" s="133">
        <f>D234+D157</f>
        <v>749413782</v>
      </c>
      <c r="E235" s="133">
        <f>E234+E157</f>
        <v>557684038</v>
      </c>
      <c r="H235" s="71"/>
      <c r="I235" s="116"/>
      <c r="J235" s="116"/>
      <c r="K235" s="116"/>
    </row>
    <row r="236" spans="3:11" ht="18">
      <c r="C236" s="97"/>
      <c r="H236" s="71"/>
      <c r="I236" s="116"/>
      <c r="J236" s="116"/>
      <c r="K236" s="116"/>
    </row>
    <row r="237" spans="9:11" ht="18">
      <c r="I237" s="116"/>
      <c r="J237" s="116"/>
      <c r="K237" s="116"/>
    </row>
    <row r="238" spans="9:11" ht="18">
      <c r="I238" s="116"/>
      <c r="J238" s="116"/>
      <c r="K238" s="116"/>
    </row>
    <row r="239" spans="9:11" ht="18">
      <c r="I239" s="116"/>
      <c r="J239" s="116"/>
      <c r="K239" s="116"/>
    </row>
  </sheetData>
  <sheetProtection/>
  <mergeCells count="14">
    <mergeCell ref="A174:G174"/>
    <mergeCell ref="A158:G158"/>
    <mergeCell ref="A172:B172"/>
    <mergeCell ref="A173:B173"/>
    <mergeCell ref="A55:G55"/>
    <mergeCell ref="A1:G1"/>
    <mergeCell ref="F4:G4"/>
    <mergeCell ref="A6:G6"/>
    <mergeCell ref="C4:C5"/>
    <mergeCell ref="D4:D5"/>
    <mergeCell ref="E4:E5"/>
    <mergeCell ref="A2:G2"/>
    <mergeCell ref="A4:A5"/>
    <mergeCell ref="B4:B5"/>
  </mergeCells>
  <printOptions/>
  <pageMargins left="0.75" right="0.33" top="0.393700787401575" bottom="0.393700787401575" header="0" footer="0"/>
  <pageSetup fitToHeight="6" fitToWidth="1" horizontalDpi="600" verticalDpi="600" orientation="portrait" paperSize="9" scale="50" r:id="rId1"/>
  <rowBreaks count="2" manualBreakCount="2">
    <brk id="112" max="6" man="1"/>
    <brk id="16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vinfinrda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t.trofymyshyn</dc:creator>
  <cp:keywords/>
  <dc:description/>
  <cp:lastModifiedBy>f-006</cp:lastModifiedBy>
  <cp:lastPrinted>2017-11-14T08:50:08Z</cp:lastPrinted>
  <dcterms:created xsi:type="dcterms:W3CDTF">2010-07-22T07:47:55Z</dcterms:created>
  <dcterms:modified xsi:type="dcterms:W3CDTF">2017-11-14T08:50:33Z</dcterms:modified>
  <cp:category/>
  <cp:version/>
  <cp:contentType/>
  <cp:contentStatus/>
</cp:coreProperties>
</file>