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3035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<sst xmlns="http://schemas.openxmlformats.org/spreadsheetml/2006/main" count="306" uniqueCount="248">
  <si>
    <t>Код</t>
  </si>
  <si>
    <t>Показник</t>
  </si>
  <si>
    <t>Інші субвенції</t>
  </si>
  <si>
    <t xml:space="preserve"> </t>
  </si>
  <si>
    <t xml:space="preserve">Фактичне виконання </t>
  </si>
  <si>
    <t>% виконання</t>
  </si>
  <si>
    <t>ДОХОДИ: загальний фонд</t>
  </si>
  <si>
    <t>Податкові надходження</t>
  </si>
  <si>
    <t>Збір за спеціальне використання лісових ресурсів місцевого значення</t>
  </si>
  <si>
    <t>Платежі за користування надрами</t>
  </si>
  <si>
    <t>Плата за землю</t>
  </si>
  <si>
    <t>Місцеві податки і збори</t>
  </si>
  <si>
    <t>Фіксований сільськогосподарський податок</t>
  </si>
  <si>
    <t>Єдиний податок</t>
  </si>
  <si>
    <t>Разом</t>
  </si>
  <si>
    <t>Неподаткові надходження</t>
  </si>
  <si>
    <t>Плата за оренду цілісних майнових компексів</t>
  </si>
  <si>
    <t>Інші надходження</t>
  </si>
  <si>
    <t>Державне  мито</t>
  </si>
  <si>
    <t>Всього загальний фонд</t>
  </si>
  <si>
    <t>Кошти, що надходять до районних та міських бюджетів з міських, селищних, сільських та районних у містах бюджетів</t>
  </si>
  <si>
    <t>Дотації</t>
  </si>
  <si>
    <t>Дотації вирівнювання, що одержується з державного бюджету</t>
  </si>
  <si>
    <t>Дотації вирівнювання, що одержуються з районних та міських бюджетів</t>
  </si>
  <si>
    <t>Додаткова дотація з державного бюджету на вирівнювання фінансової забезпеченості місцевих бюджетів</t>
  </si>
  <si>
    <t>Всього доходів з дотацією</t>
  </si>
  <si>
    <t>Субвенції</t>
  </si>
  <si>
    <t>Субвенція з держ. Бюджету місцевим бюджетам на виплату допомог сім'ям з дітьми, малозабезпеченим сім'ям, інвалідам з дитинства, дітям-інвалідам та тимчасової державної допомоги дітям</t>
  </si>
  <si>
    <t>Субвенція з держ.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</si>
  <si>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ветеранам з послуг зв'язку та інших передбачених законодавством пільг… та компенсацію за пільговий проїзд окремих категорії громадян</t>
  </si>
  <si>
    <t>Субвенція з держ.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</si>
  <si>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держ.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</si>
  <si>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Всього доходів загального фонду</t>
  </si>
  <si>
    <t>ДОХОДИ:спеціальний фонд</t>
  </si>
  <si>
    <t>Надходження коштів від відшкодування втрат с/г і лісогосподарського виробництва</t>
  </si>
  <si>
    <t>Власні надходження бюджетних установ</t>
  </si>
  <si>
    <t>Цільові фонди</t>
  </si>
  <si>
    <t>Надходження від продажу землі</t>
  </si>
  <si>
    <t>Разом доходів спеціального фонду</t>
  </si>
  <si>
    <t>Субвенція на виконання інвестиційних проектів</t>
  </si>
  <si>
    <t>Всього спеціальний фонд</t>
  </si>
  <si>
    <t>в тому числі бюджет розвитку</t>
  </si>
  <si>
    <t>Довідка</t>
  </si>
  <si>
    <t>План на рік затверджений місцевими радами</t>
  </si>
  <si>
    <t xml:space="preserve">до плану на рік, затвердж.місц.радами </t>
  </si>
  <si>
    <t>Податок на доходи фізичних осіб</t>
  </si>
  <si>
    <t>Податок на прибуток підприємств та фінансових установ комунальної власності</t>
  </si>
  <si>
    <t>плата за розміщення тимчасово вільних коштів місцевих бюджетів</t>
  </si>
  <si>
    <t>Адміністративні штрафи та інші санкції</t>
  </si>
  <si>
    <t>Реєстраційний збір за проведення державної реєстрації юридичних осіб та фізичних осіб - підприємців</t>
  </si>
  <si>
    <t>Субвенція на проведення видатків місцевих бюджетів, що враховуються при визначенні обсягу міжбюджетних трансфертів</t>
  </si>
  <si>
    <t>Збір за першу реєстрацію транспортного засобу</t>
  </si>
  <si>
    <t>Збір за провадження торговелної діяльності нафтопродуктами, скрапленим та стиснутим газом на стацонарних, малогабаритних і пересувних автозаправних станціях, заправних пунктах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</si>
  <si>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</si>
  <si>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діяльності</t>
  </si>
  <si>
    <t>грн.</t>
  </si>
  <si>
    <t>ВИДАТКИ: загальний фонд</t>
  </si>
  <si>
    <t>10000</t>
  </si>
  <si>
    <t>Державне управління</t>
  </si>
  <si>
    <t>60000</t>
  </si>
  <si>
    <t>Правоохоронна діяльність та забезпечення безпеки держави</t>
  </si>
  <si>
    <t>70000</t>
  </si>
  <si>
    <t>Освіта</t>
  </si>
  <si>
    <t>80000</t>
  </si>
  <si>
    <t>Охорона здоров`я</t>
  </si>
  <si>
    <t>90000</t>
  </si>
  <si>
    <t>Соціальний захист та соціальне забезпечення</t>
  </si>
  <si>
    <t>90201</t>
  </si>
  <si>
    <t>90202</t>
  </si>
  <si>
    <t>90203</t>
  </si>
  <si>
    <t>90204</t>
  </si>
  <si>
    <t>90205</t>
  </si>
  <si>
    <t>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</si>
  <si>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</si>
  <si>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</si>
  <si>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</si>
  <si>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</si>
  <si>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</si>
  <si>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90210</t>
  </si>
  <si>
    <t>90211</t>
  </si>
  <si>
    <t>90212</t>
  </si>
  <si>
    <t>Пільги на медичне обслуговування громадянам, які постраждали внаслідок Чорнобильської катастрофи</t>
  </si>
  <si>
    <t>90214</t>
  </si>
  <si>
    <t>Пільги окремим категоріям громадян з послуг зв`язку</t>
  </si>
  <si>
    <t>90215</t>
  </si>
  <si>
    <t>Пільги багатодітним сім`ям на житлово-комунальні послуги</t>
  </si>
  <si>
    <t>90216</t>
  </si>
  <si>
    <t>Пільги багатодітним сім`ям на придбання твердого палива та скрапленого газу</t>
  </si>
  <si>
    <t>90302</t>
  </si>
  <si>
    <t>Допомога у зв`язку з вагітністю і пологами</t>
  </si>
  <si>
    <t>90303</t>
  </si>
  <si>
    <t>Допомога на догляд за дитиною віком до 3 років</t>
  </si>
  <si>
    <t>90304</t>
  </si>
  <si>
    <t>Допомога при народженні дитини</t>
  </si>
  <si>
    <t>90305</t>
  </si>
  <si>
    <t>Допомога на дітей, над якими встановлено опіку чи піклування</t>
  </si>
  <si>
    <t>90306</t>
  </si>
  <si>
    <t>Допомога на дітей одиноким матерям</t>
  </si>
  <si>
    <t>90307</t>
  </si>
  <si>
    <t>Тимчасова державна допомога дітям</t>
  </si>
  <si>
    <t>90308</t>
  </si>
  <si>
    <t>Допомога при усиновленні дитини</t>
  </si>
  <si>
    <t>90401</t>
  </si>
  <si>
    <t>Державна соціальна допомога малозабезпеченим сім`ям</t>
  </si>
  <si>
    <t>90405</t>
  </si>
  <si>
    <t>Субсидії населенню для відшкодування витрат на оплату житлово-комунальних послуг</t>
  </si>
  <si>
    <t>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</si>
  <si>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</si>
  <si>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90412</t>
  </si>
  <si>
    <t>Інші видатки на соціальний захист населення</t>
  </si>
  <si>
    <t>90413</t>
  </si>
  <si>
    <t>Допомога на догляд за інвалідом I чи II групи внаслідок психічного розладу</t>
  </si>
  <si>
    <t>90417</t>
  </si>
  <si>
    <t>Витрати на поховання учасників бойових дій та інвалідів війни</t>
  </si>
  <si>
    <t>91101</t>
  </si>
  <si>
    <t>Утримання центрів соціальних служб для сім`ї, дітей та молоді</t>
  </si>
  <si>
    <t>91102</t>
  </si>
  <si>
    <t>Програми і заходи центрів соціальних служб для сім`ї, дітей та молоді</t>
  </si>
  <si>
    <t>91103</t>
  </si>
  <si>
    <t>Соціальні програми і заходи державних органів у справах молоді</t>
  </si>
  <si>
    <t>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</si>
  <si>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</si>
  <si>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91204</t>
  </si>
  <si>
    <t>Територіальні центри соціального обслуговування (надання соціальних послуг)</t>
  </si>
  <si>
    <t>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</si>
  <si>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</si>
  <si>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91209</t>
  </si>
  <si>
    <t>Фінансова підтримка громадських організацій інвалідів і ветеранів</t>
  </si>
  <si>
    <t>91300</t>
  </si>
  <si>
    <t>Державна соціальна допомога інвалідам з дитинства та дітям-інвалідам</t>
  </si>
  <si>
    <t>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</si>
  <si>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</si>
  <si>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</si>
  <si>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</si>
  <si>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110000</t>
  </si>
  <si>
    <t>Культура і мистецтво</t>
  </si>
  <si>
    <t>130000</t>
  </si>
  <si>
    <t>Фізична культура і спорт</t>
  </si>
  <si>
    <t>150000</t>
  </si>
  <si>
    <t>Будівництво</t>
  </si>
  <si>
    <t>150202</t>
  </si>
  <si>
    <t>Розробка схем та проектних рішень масового застосування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</si>
  <si>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</si>
  <si>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</si>
  <si>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</si>
  <si>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</si>
  <si>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</si>
  <si>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</si>
  <si>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180000</t>
  </si>
  <si>
    <t>Інші послуги, пов`язані з економічною діяльністю</t>
  </si>
  <si>
    <t>180410</t>
  </si>
  <si>
    <t>Інші заходи, пов`язані з економічною діяльністю</t>
  </si>
  <si>
    <t>250000</t>
  </si>
  <si>
    <t>Видатки, не віднесені до основних груп</t>
  </si>
  <si>
    <t>250102</t>
  </si>
  <si>
    <t>Резервний фонд</t>
  </si>
  <si>
    <t>250404</t>
  </si>
  <si>
    <t>Інші видатки</t>
  </si>
  <si>
    <t xml:space="preserve">Усього </t>
  </si>
  <si>
    <t>ВИДАТКИ: спеціальний фонд</t>
  </si>
  <si>
    <t>150101</t>
  </si>
  <si>
    <t>Капітальні вкладення</t>
  </si>
  <si>
    <t>160000</t>
  </si>
  <si>
    <t>Сільське і лісове господарство, рибне господарство та мисливство</t>
  </si>
  <si>
    <t>160903</t>
  </si>
  <si>
    <t>Програми в галузі сільського господарства, лісового господарства, рибальства та мисливства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</si>
  <si>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</si>
  <si>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</si>
  <si>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180409</t>
  </si>
  <si>
    <t>Внески органів влади Автономної Республіки Крим та органів місцевого самоврядування у статутні фонди суб`єктів підприємницької діяльності</t>
  </si>
  <si>
    <t>240000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</si>
  <si>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</si>
  <si>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</si>
  <si>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</si>
  <si>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</si>
  <si>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</si>
  <si>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</si>
  <si>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</si>
  <si>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</t>
  </si>
  <si>
    <t>Частина чистого прибутку (доходу) комунальних унітарних підприємств та об'єднань, що вилучається до бюджету</t>
  </si>
  <si>
    <t>Штрафні санкції</t>
  </si>
  <si>
    <t>Кошти від реалізації безхазяйного майна, знахідок, спадкового майна,майна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</si>
  <si>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</si>
  <si>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</si>
  <si>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підвищення рівня матеріального забезпечення інвалідів 1 чи 2 групи внаслідок психічного розладу</t>
  </si>
  <si>
    <t>Субвенція на проведення видатків місцевих бюджетів, що не враховуються при визначенні обсягу міжбюджетних трансфертів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</si>
  <si>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</si>
  <si>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Надходження коштів пайової участі у розвитку інфраструктури населеного пункту</t>
  </si>
  <si>
    <t>Кошти від відчуження майна, що перебуває в комунальній власності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</si>
  <si>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</si>
  <si>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Органи місцевого самоврядування</t>
  </si>
  <si>
    <t>Місцева пожежна охорона</t>
  </si>
  <si>
    <t>Дошкільні заклади освіти</t>
  </si>
  <si>
    <t>Дитячі будинки (в т.ч. сімейного типу, прийомні сім'ї)</t>
  </si>
  <si>
    <t>Позашкільні заклади освіти .заходи із позашкільної роботи з дітьми</t>
  </si>
  <si>
    <t>Інші заклади і заходи післядипломної освіти</t>
  </si>
  <si>
    <t>Методична робота, інші заходи у сфері народної освіти</t>
  </si>
  <si>
    <t>Централізовані бухгалтерії обласних,міських,районних відділ освіти</t>
  </si>
  <si>
    <t>Групи централізованого господарського обслуговування</t>
  </si>
  <si>
    <t>Інші заклади освіти</t>
  </si>
  <si>
    <t>Інші освітні програми</t>
  </si>
  <si>
    <t>Допомога дітям-сиротам  та дітям,позбавленим батьківського піклування ,яким виповнюється 18 років</t>
  </si>
  <si>
    <t>Лікарні</t>
  </si>
  <si>
    <t>Центри первнинної медичної (медико-санітарної)допомоги</t>
  </si>
  <si>
    <t>Дотація житлово-комунальному господарству</t>
  </si>
  <si>
    <t>Благоустрій міст, сіл,селищ</t>
  </si>
  <si>
    <t>Бібліотеки</t>
  </si>
  <si>
    <t>Музеї і виставки</t>
  </si>
  <si>
    <t>Палаци і будинки культури.клуби та інші заклади клубного типу</t>
  </si>
  <si>
    <t>Школи еститичного виховання дітей</t>
  </si>
  <si>
    <t>Інші культурно-освітні заклади та заходи</t>
  </si>
  <si>
    <t>Проведення навчально-тренувальних зборів і змагань</t>
  </si>
  <si>
    <t>Утримання та навчально-тренувальна робота дитячо-юнацьких спортивних шкіл</t>
  </si>
  <si>
    <t>Проведення навчально-тренувальних зборів і змагань(які проводяться громадським організаціями фізкультурно-спортивної спрямованості)</t>
  </si>
  <si>
    <t>Утримання апарату управління громадських фізкультурно-спортивних організацій (ФСТ"Колос")</t>
  </si>
  <si>
    <t>Землеустрій</t>
  </si>
  <si>
    <t>Видатки на запобігання та ліквідацію надзвичайних ситуацій та наслідків стихійного лиха</t>
  </si>
  <si>
    <t>Видатки на покриття інших заборгованостей,що виникли у попередні роки</t>
  </si>
  <si>
    <t>Запобігання та ліквідація надзвичайних ситуацій та наслідків стихійного лиха</t>
  </si>
  <si>
    <t>Загальноосвітні школи (в т.ч. школа-дитячий садок,інтернат при школі),спеціалізовані школи ,ліцеї, гімназії,колегіуми</t>
  </si>
  <si>
    <t>Загальноосвітні школи ( в т.ч. школа-дитячий садок,інтернат при школі),спеціалізовані школи,ліцеї,гімназії,колегіуми</t>
  </si>
  <si>
    <t>Дитячі будинки(в т.ч. сімейного типу.прийомні сім'ї)</t>
  </si>
  <si>
    <t>Центри первинної-медичної(медико-санітарної)допомоги</t>
  </si>
  <si>
    <t>Утримання центрів соціальних служб для сімей,дітей та молоді</t>
  </si>
  <si>
    <t>Благоустрій міст,сіл,селищ</t>
  </si>
  <si>
    <t>Палаци і будинки культури,клуби та інші заклади клубного типу</t>
  </si>
  <si>
    <t>Фінансування енергозберігаючих заходів</t>
  </si>
  <si>
    <t>Утилізація відходів</t>
  </si>
  <si>
    <t>Ліквідація іншого забрудення навколишнього природного середовища</t>
  </si>
  <si>
    <t>до плану на рік, затвердженого місцевими радами з урахуванням змін</t>
  </si>
  <si>
    <t>План на рік затверджений місцевими радами з урахуванням змін</t>
  </si>
  <si>
    <t>Школи естетичного виховання дітей</t>
  </si>
  <si>
    <t>Збереження природно-заповідного фонду</t>
  </si>
  <si>
    <t>Субвенція з місцевого бюджету державному бюджету на виконання програм соціально-економічного розвитку</t>
  </si>
  <si>
    <t>250302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</si>
  <si>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</t>
  </si>
  <si>
    <t>250311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</si>
  <si>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</si>
  <si>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250352</t>
  </si>
  <si>
    <t>250380</t>
  </si>
  <si>
    <t>Інші додаткові дотації</t>
  </si>
  <si>
    <t>Проведення виборів депутатів Верховної Ради Автономної Республіки Крим, місцевих рад та сільських, селищних, міських голів</t>
  </si>
  <si>
    <t>Позашкільні заклади освіти, заходи із позашкільної роботи з дітьми</t>
  </si>
  <si>
    <t>Додаткова дотація з державного бюджету місцевим бюджетам на оплату праці працівників бюджетних установ</t>
  </si>
  <si>
    <t>про виконання бюджету Вінницького району за І квартал 2013 року</t>
  </si>
  <si>
    <t>Інші програми соціального захисту дітей</t>
  </si>
  <si>
    <t>Проведення навчально-тренувальних зборів і змагань з неолімпійських видів спорту</t>
  </si>
  <si>
    <t>Податок на нерухоме майно, відмінне від земельної ділянки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</si>
</sst>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  <numFmt numFmtId="165" formatCode="0.0"/>
    <numFmt numFmtId="166" formatCode="#,##0.0"/>
    <numFmt numFmtId="167" formatCode="#,##0.000"/>
    <numFmt numFmtId="168" formatCode="#,##0.0000"/>
  </numFmts>
  <fonts count="5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 quotePrefix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 quotePrefix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0" fontId="3" fillId="0" borderId="7" xfId="0" applyFont="1" applyBorder="1" applyAlignment="1" quotePrefix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7" xfId="0" applyFont="1" applyFill="1" applyBorder="1" applyAlignment="1" quotePrefix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3" fillId="0" borderId="19" xfId="0" applyNumberFormat="1" applyFont="1" applyFill="1" applyBorder="1" applyAlignment="1">
      <alignment horizontal="center" vertical="center" wrapText="1"/>
    </xf>
    <xf numFmtId="165" fontId="3" fillId="0" borderId="20" xfId="0" applyNumberFormat="1" applyFont="1" applyFill="1" applyBorder="1" applyAlignment="1">
      <alignment horizontal="center" vertical="center" wrapText="1"/>
    </xf>
    <xf numFmtId="0" fontId="2" fillId="0" borderId="4" xfId="17" applyFont="1" applyBorder="1" applyAlignment="1">
      <alignment horizontal="center" vertical="center" wrapText="1"/>
      <protection/>
    </xf>
    <xf numFmtId="0" fontId="2" fillId="0" borderId="5" xfId="17" applyFont="1" applyBorder="1" applyAlignment="1">
      <alignment horizontal="center" vertical="center" wrapText="1"/>
      <protection/>
    </xf>
    <xf numFmtId="0" fontId="2" fillId="0" borderId="15" xfId="17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7"/>
  <sheetViews>
    <sheetView showZeros="0" tabSelected="1" zoomScale="85" zoomScaleNormal="85" zoomScaleSheetLayoutView="100" workbookViewId="0" topLeftCell="A1">
      <pane ySplit="5" topLeftCell="BM118" activePane="bottomLeft" state="frozen"/>
      <selection pane="topLeft" activeCell="A1" sqref="A1"/>
      <selection pane="bottomLeft" activeCell="G120" sqref="G120"/>
    </sheetView>
  </sheetViews>
  <sheetFormatPr defaultColWidth="9.00390625" defaultRowHeight="12.75"/>
  <cols>
    <col min="1" max="1" width="13.625" style="1" customWidth="1"/>
    <col min="2" max="2" width="69.375" style="1" customWidth="1"/>
    <col min="3" max="3" width="19.75390625" style="82" customWidth="1"/>
    <col min="4" max="4" width="21.875" style="82" customWidth="1"/>
    <col min="5" max="5" width="17.25390625" style="82" customWidth="1"/>
    <col min="6" max="6" width="17.375" style="82" customWidth="1"/>
    <col min="7" max="7" width="18.875" style="82" customWidth="1"/>
    <col min="8" max="16384" width="9.125" style="1" customWidth="1"/>
  </cols>
  <sheetData>
    <row r="1" spans="1:7" ht="18.75">
      <c r="A1" s="87" t="s">
        <v>42</v>
      </c>
      <c r="B1" s="87"/>
      <c r="C1" s="87"/>
      <c r="D1" s="87"/>
      <c r="E1" s="87"/>
      <c r="F1" s="87"/>
      <c r="G1" s="87"/>
    </row>
    <row r="2" spans="1:7" ht="18.75">
      <c r="A2" s="87" t="s">
        <v>244</v>
      </c>
      <c r="B2" s="87"/>
      <c r="C2" s="87"/>
      <c r="D2" s="87"/>
      <c r="E2" s="87"/>
      <c r="F2" s="87"/>
      <c r="G2" s="87"/>
    </row>
    <row r="3" spans="1:7" ht="19.5" thickBot="1">
      <c r="A3" s="2"/>
      <c r="B3" s="2"/>
      <c r="C3" s="70"/>
      <c r="D3" s="70"/>
      <c r="E3" s="70"/>
      <c r="F3" s="71"/>
      <c r="G3" s="71" t="s">
        <v>55</v>
      </c>
    </row>
    <row r="4" spans="1:7" ht="15.75" customHeight="1">
      <c r="A4" s="95" t="s">
        <v>0</v>
      </c>
      <c r="B4" s="93" t="s">
        <v>1</v>
      </c>
      <c r="C4" s="93" t="s">
        <v>43</v>
      </c>
      <c r="D4" s="93" t="s">
        <v>230</v>
      </c>
      <c r="E4" s="93" t="s">
        <v>4</v>
      </c>
      <c r="F4" s="88" t="s">
        <v>5</v>
      </c>
      <c r="G4" s="89"/>
    </row>
    <row r="5" spans="1:7" s="4" customFormat="1" ht="111.75" customHeight="1" thickBot="1">
      <c r="A5" s="96"/>
      <c r="B5" s="94"/>
      <c r="C5" s="94"/>
      <c r="D5" s="94"/>
      <c r="E5" s="94"/>
      <c r="F5" s="3" t="s">
        <v>44</v>
      </c>
      <c r="G5" s="12" t="s">
        <v>229</v>
      </c>
    </row>
    <row r="6" spans="1:7" s="4" customFormat="1" ht="19.5" customHeight="1" thickBot="1">
      <c r="A6" s="90" t="s">
        <v>6</v>
      </c>
      <c r="B6" s="91"/>
      <c r="C6" s="91"/>
      <c r="D6" s="91"/>
      <c r="E6" s="91"/>
      <c r="F6" s="91"/>
      <c r="G6" s="92"/>
    </row>
    <row r="7" spans="1:7" s="4" customFormat="1" ht="19.5" thickBot="1">
      <c r="A7" s="31"/>
      <c r="B7" s="21" t="s">
        <v>7</v>
      </c>
      <c r="C7" s="72"/>
      <c r="D7" s="72"/>
      <c r="E7" s="72"/>
      <c r="F7" s="73"/>
      <c r="G7" s="74"/>
    </row>
    <row r="8" spans="1:7" s="4" customFormat="1" ht="18.75">
      <c r="A8" s="16">
        <v>11010000</v>
      </c>
      <c r="B8" s="17" t="s">
        <v>45</v>
      </c>
      <c r="C8" s="33">
        <v>61500423</v>
      </c>
      <c r="D8" s="33">
        <v>61500423</v>
      </c>
      <c r="E8" s="33">
        <v>12715989</v>
      </c>
      <c r="F8" s="34">
        <f aca="true" t="shared" si="0" ref="F8:F15">E8*100/C8</f>
        <v>20.67626266570557</v>
      </c>
      <c r="G8" s="35">
        <f aca="true" t="shared" si="1" ref="G8:G15">E8/D8*100</f>
        <v>20.676262665705565</v>
      </c>
    </row>
    <row r="9" spans="1:7" s="4" customFormat="1" ht="37.5">
      <c r="A9" s="18">
        <v>11020200</v>
      </c>
      <c r="B9" s="19" t="s">
        <v>46</v>
      </c>
      <c r="C9" s="36">
        <v>20000</v>
      </c>
      <c r="D9" s="36">
        <v>20000</v>
      </c>
      <c r="E9" s="36">
        <v>37155</v>
      </c>
      <c r="F9" s="34">
        <f t="shared" si="0"/>
        <v>185.775</v>
      </c>
      <c r="G9" s="35">
        <f t="shared" si="1"/>
        <v>185.775</v>
      </c>
    </row>
    <row r="10" spans="1:7" s="4" customFormat="1" ht="37.5">
      <c r="A10" s="18">
        <v>13010200</v>
      </c>
      <c r="B10" s="19" t="s">
        <v>8</v>
      </c>
      <c r="C10" s="36">
        <v>120000</v>
      </c>
      <c r="D10" s="36">
        <v>120000</v>
      </c>
      <c r="E10" s="36">
        <v>22878</v>
      </c>
      <c r="F10" s="34">
        <f t="shared" si="0"/>
        <v>19.065</v>
      </c>
      <c r="G10" s="35">
        <f t="shared" si="1"/>
        <v>19.064999999999998</v>
      </c>
    </row>
    <row r="11" spans="1:7" s="4" customFormat="1" ht="18.75">
      <c r="A11" s="18">
        <v>13030200</v>
      </c>
      <c r="B11" s="19" t="s">
        <v>9</v>
      </c>
      <c r="C11" s="36">
        <v>1280000</v>
      </c>
      <c r="D11" s="36">
        <v>1280000</v>
      </c>
      <c r="E11" s="36">
        <v>159007</v>
      </c>
      <c r="F11" s="34">
        <f t="shared" si="0"/>
        <v>12.422421875</v>
      </c>
      <c r="G11" s="37">
        <f t="shared" si="1"/>
        <v>12.422421875000001</v>
      </c>
    </row>
    <row r="12" spans="1:7" s="4" customFormat="1" ht="18.75">
      <c r="A12" s="18">
        <v>13050000</v>
      </c>
      <c r="B12" s="19" t="s">
        <v>10</v>
      </c>
      <c r="C12" s="36">
        <v>9771800</v>
      </c>
      <c r="D12" s="36">
        <v>9771800</v>
      </c>
      <c r="E12" s="36">
        <v>2650705</v>
      </c>
      <c r="F12" s="34">
        <f t="shared" si="0"/>
        <v>27.12606684541231</v>
      </c>
      <c r="G12" s="37">
        <f t="shared" si="1"/>
        <v>27.12606684541231</v>
      </c>
    </row>
    <row r="13" spans="1:7" s="4" customFormat="1" ht="18.75">
      <c r="A13" s="18">
        <v>18000000</v>
      </c>
      <c r="B13" s="19" t="s">
        <v>11</v>
      </c>
      <c r="C13" s="36">
        <v>498000</v>
      </c>
      <c r="D13" s="36">
        <v>498000</v>
      </c>
      <c r="E13" s="36">
        <v>138624</v>
      </c>
      <c r="F13" s="34">
        <f t="shared" si="0"/>
        <v>27.836144578313252</v>
      </c>
      <c r="G13" s="37">
        <f t="shared" si="1"/>
        <v>27.836144578313256</v>
      </c>
    </row>
    <row r="14" spans="1:7" s="4" customFormat="1" ht="19.5" thickBot="1">
      <c r="A14" s="18">
        <v>19040000</v>
      </c>
      <c r="B14" s="19" t="s">
        <v>12</v>
      </c>
      <c r="C14" s="36">
        <v>250000</v>
      </c>
      <c r="D14" s="36">
        <v>250000</v>
      </c>
      <c r="E14" s="36">
        <v>67513</v>
      </c>
      <c r="F14" s="34">
        <f t="shared" si="0"/>
        <v>27.0052</v>
      </c>
      <c r="G14" s="37">
        <f t="shared" si="1"/>
        <v>27.005200000000002</v>
      </c>
    </row>
    <row r="15" spans="1:7" s="4" customFormat="1" ht="19.5" thickBot="1">
      <c r="A15" s="20" t="s">
        <v>3</v>
      </c>
      <c r="B15" s="21" t="s">
        <v>14</v>
      </c>
      <c r="C15" s="38">
        <f>SUM(C8:C14)</f>
        <v>73440223</v>
      </c>
      <c r="D15" s="38">
        <f>SUM(D8:D14)</f>
        <v>73440223</v>
      </c>
      <c r="E15" s="38">
        <f>SUM(E8:E14)</f>
        <v>15791871</v>
      </c>
      <c r="F15" s="39">
        <f t="shared" si="0"/>
        <v>21.50302702648384</v>
      </c>
      <c r="G15" s="40">
        <f t="shared" si="1"/>
        <v>21.50302702648384</v>
      </c>
    </row>
    <row r="16" spans="1:7" s="4" customFormat="1" ht="18.75">
      <c r="A16" s="22"/>
      <c r="B16" s="23" t="s">
        <v>15</v>
      </c>
      <c r="C16" s="41"/>
      <c r="D16" s="41"/>
      <c r="E16" s="41"/>
      <c r="F16" s="42"/>
      <c r="G16" s="43"/>
    </row>
    <row r="17" spans="1:7" s="4" customFormat="1" ht="56.25">
      <c r="A17" s="18">
        <v>21010300</v>
      </c>
      <c r="B17" s="32" t="s">
        <v>179</v>
      </c>
      <c r="C17" s="36">
        <v>3000</v>
      </c>
      <c r="D17" s="36">
        <v>3000</v>
      </c>
      <c r="E17" s="36">
        <v>14707</v>
      </c>
      <c r="F17" s="34">
        <f>E17*100/C17</f>
        <v>490.23333333333335</v>
      </c>
      <c r="G17" s="37">
        <f>E17/D17*100</f>
        <v>490.2333333333333</v>
      </c>
    </row>
    <row r="18" spans="1:7" s="4" customFormat="1" ht="36.75" customHeight="1">
      <c r="A18" s="24">
        <v>21050000</v>
      </c>
      <c r="B18" s="17" t="s">
        <v>47</v>
      </c>
      <c r="C18" s="33">
        <v>500000</v>
      </c>
      <c r="D18" s="33">
        <v>500000</v>
      </c>
      <c r="E18" s="33">
        <v>1428</v>
      </c>
      <c r="F18" s="34">
        <f>E18*100/C18</f>
        <v>0.2856</v>
      </c>
      <c r="G18" s="35">
        <f>E18/D18*100</f>
        <v>0.2856</v>
      </c>
    </row>
    <row r="19" spans="1:7" s="4" customFormat="1" ht="18.75" hidden="1">
      <c r="A19" s="18">
        <v>21080500</v>
      </c>
      <c r="B19" s="19" t="s">
        <v>17</v>
      </c>
      <c r="C19" s="36"/>
      <c r="D19" s="36"/>
      <c r="E19" s="36"/>
      <c r="F19" s="34"/>
      <c r="G19" s="37"/>
    </row>
    <row r="20" spans="1:7" s="4" customFormat="1" ht="18.75" hidden="1">
      <c r="A20" s="18">
        <v>21080900</v>
      </c>
      <c r="B20" s="19" t="s">
        <v>180</v>
      </c>
      <c r="C20" s="36"/>
      <c r="D20" s="36"/>
      <c r="E20" s="36"/>
      <c r="F20" s="34"/>
      <c r="G20" s="37"/>
    </row>
    <row r="21" spans="1:7" s="4" customFormat="1" ht="18.75">
      <c r="A21" s="18">
        <v>21081100</v>
      </c>
      <c r="B21" s="19" t="s">
        <v>48</v>
      </c>
      <c r="C21" s="36">
        <v>10000</v>
      </c>
      <c r="D21" s="36">
        <v>10000</v>
      </c>
      <c r="E21" s="36">
        <v>2288</v>
      </c>
      <c r="F21" s="34">
        <f>E21*100/C21</f>
        <v>22.88</v>
      </c>
      <c r="G21" s="37">
        <f>E21/D21*100</f>
        <v>22.88</v>
      </c>
    </row>
    <row r="22" spans="1:7" s="4" customFormat="1" ht="37.5">
      <c r="A22" s="18">
        <v>22010300</v>
      </c>
      <c r="B22" s="19" t="s">
        <v>49</v>
      </c>
      <c r="C22" s="36">
        <v>16877</v>
      </c>
      <c r="D22" s="36">
        <v>16877</v>
      </c>
      <c r="E22" s="36">
        <v>7677</v>
      </c>
      <c r="F22" s="34">
        <f>E22*100/C22</f>
        <v>45.48794216981691</v>
      </c>
      <c r="G22" s="37">
        <f>E22/D22*100</f>
        <v>45.48794216981691</v>
      </c>
    </row>
    <row r="23" spans="1:7" s="4" customFormat="1" ht="18.75">
      <c r="A23" s="18">
        <v>22080400</v>
      </c>
      <c r="B23" s="19" t="s">
        <v>16</v>
      </c>
      <c r="C23" s="36">
        <v>36300</v>
      </c>
      <c r="D23" s="36">
        <v>36300</v>
      </c>
      <c r="E23" s="36">
        <v>13187</v>
      </c>
      <c r="F23" s="34">
        <f>E23*100/C23</f>
        <v>36.327823691460054</v>
      </c>
      <c r="G23" s="37">
        <f>E23/D23*100</f>
        <v>36.327823691460054</v>
      </c>
    </row>
    <row r="24" spans="1:7" s="4" customFormat="1" ht="18.75">
      <c r="A24" s="18">
        <v>22090000</v>
      </c>
      <c r="B24" s="19" t="s">
        <v>18</v>
      </c>
      <c r="C24" s="36">
        <v>45000</v>
      </c>
      <c r="D24" s="36">
        <v>45000</v>
      </c>
      <c r="E24" s="36">
        <v>2722</v>
      </c>
      <c r="F24" s="34">
        <f>E24*100/C24</f>
        <v>6.0488888888888885</v>
      </c>
      <c r="G24" s="37">
        <f>E24/D24*100</f>
        <v>6.048888888888889</v>
      </c>
    </row>
    <row r="25" spans="1:7" s="4" customFormat="1" ht="18.75">
      <c r="A25" s="18">
        <v>24060300</v>
      </c>
      <c r="B25" s="19" t="s">
        <v>17</v>
      </c>
      <c r="C25" s="36">
        <v>157400</v>
      </c>
      <c r="D25" s="36">
        <v>157400</v>
      </c>
      <c r="E25" s="36">
        <v>114632</v>
      </c>
      <c r="F25" s="34">
        <f>E25*100/C25</f>
        <v>72.8284625158831</v>
      </c>
      <c r="G25" s="37">
        <f>E25/D25*100</f>
        <v>72.8284625158831</v>
      </c>
    </row>
    <row r="26" spans="1:7" s="4" customFormat="1" ht="94.5" thickBot="1">
      <c r="A26" s="18">
        <v>31010200</v>
      </c>
      <c r="B26" s="19" t="s">
        <v>181</v>
      </c>
      <c r="C26" s="36"/>
      <c r="D26" s="36"/>
      <c r="E26" s="36">
        <v>400</v>
      </c>
      <c r="F26" s="44"/>
      <c r="G26" s="37"/>
    </row>
    <row r="27" spans="1:7" s="4" customFormat="1" ht="38.25" hidden="1" thickBot="1">
      <c r="A27" s="25">
        <v>31020000</v>
      </c>
      <c r="B27" s="26" t="s">
        <v>182</v>
      </c>
      <c r="C27" s="45"/>
      <c r="D27" s="45"/>
      <c r="E27" s="45"/>
      <c r="F27" s="46"/>
      <c r="G27" s="47"/>
    </row>
    <row r="28" spans="1:7" s="4" customFormat="1" ht="19.5" thickBot="1">
      <c r="A28" s="20" t="s">
        <v>3</v>
      </c>
      <c r="B28" s="21" t="s">
        <v>14</v>
      </c>
      <c r="C28" s="38">
        <f>SUM(C17:C26)</f>
        <v>768577</v>
      </c>
      <c r="D28" s="38">
        <f>SUM(D17:D26)</f>
        <v>768577</v>
      </c>
      <c r="E28" s="38">
        <f>SUM(E17:E26)</f>
        <v>157041</v>
      </c>
      <c r="F28" s="39">
        <f aca="true" t="shared" si="2" ref="F28:F50">E28*100/C28</f>
        <v>20.432695748116323</v>
      </c>
      <c r="G28" s="40">
        <f aca="true" t="shared" si="3" ref="G28:G50">E28/D28*100</f>
        <v>20.432695748116323</v>
      </c>
    </row>
    <row r="29" spans="1:7" s="4" customFormat="1" ht="19.5" thickBot="1">
      <c r="A29" s="20" t="s">
        <v>3</v>
      </c>
      <c r="B29" s="21" t="s">
        <v>19</v>
      </c>
      <c r="C29" s="38">
        <f>C15+C28</f>
        <v>74208800</v>
      </c>
      <c r="D29" s="38">
        <f>D15+D28</f>
        <v>74208800</v>
      </c>
      <c r="E29" s="38">
        <f>E15+E28</f>
        <v>15948912</v>
      </c>
      <c r="F29" s="39">
        <f t="shared" si="2"/>
        <v>21.49194165651513</v>
      </c>
      <c r="G29" s="40">
        <f t="shared" si="3"/>
        <v>21.49194165651513</v>
      </c>
    </row>
    <row r="30" spans="1:7" s="4" customFormat="1" ht="56.25">
      <c r="A30" s="24">
        <v>41010600</v>
      </c>
      <c r="B30" s="27" t="s">
        <v>20</v>
      </c>
      <c r="C30" s="33">
        <v>6662945</v>
      </c>
      <c r="D30" s="33">
        <v>6662945</v>
      </c>
      <c r="E30" s="33">
        <v>1558086</v>
      </c>
      <c r="F30" s="34">
        <f t="shared" si="2"/>
        <v>23.384344310211176</v>
      </c>
      <c r="G30" s="35">
        <f t="shared" si="3"/>
        <v>23.384344310211176</v>
      </c>
    </row>
    <row r="31" spans="1:7" s="4" customFormat="1" ht="18.75">
      <c r="A31" s="5"/>
      <c r="B31" s="28" t="s">
        <v>21</v>
      </c>
      <c r="C31" s="48">
        <f>C32+C33+C34</f>
        <v>72111046</v>
      </c>
      <c r="D31" s="48">
        <f>D32+D33+D34</f>
        <v>72111046</v>
      </c>
      <c r="E31" s="48">
        <f>E32+E33</f>
        <v>17482188</v>
      </c>
      <c r="F31" s="49">
        <f t="shared" si="2"/>
        <v>24.243425896221225</v>
      </c>
      <c r="G31" s="50">
        <f t="shared" si="3"/>
        <v>24.243425896221225</v>
      </c>
    </row>
    <row r="32" spans="1:7" s="4" customFormat="1" ht="37.5">
      <c r="A32" s="18">
        <v>41020100</v>
      </c>
      <c r="B32" s="19" t="s">
        <v>22</v>
      </c>
      <c r="C32" s="36">
        <v>61595500</v>
      </c>
      <c r="D32" s="36">
        <v>61595500</v>
      </c>
      <c r="E32" s="36">
        <v>15137082</v>
      </c>
      <c r="F32" s="34">
        <f t="shared" si="2"/>
        <v>24.574980315120424</v>
      </c>
      <c r="G32" s="37">
        <f t="shared" si="3"/>
        <v>24.574980315120424</v>
      </c>
    </row>
    <row r="33" spans="1:7" s="4" customFormat="1" ht="44.25" customHeight="1">
      <c r="A33" s="18">
        <v>41020300</v>
      </c>
      <c r="B33" s="19" t="s">
        <v>23</v>
      </c>
      <c r="C33" s="36">
        <v>9396346</v>
      </c>
      <c r="D33" s="36">
        <v>9396346</v>
      </c>
      <c r="E33" s="36">
        <v>2345106</v>
      </c>
      <c r="F33" s="34">
        <f t="shared" si="2"/>
        <v>24.95763778813594</v>
      </c>
      <c r="G33" s="37">
        <f t="shared" si="3"/>
        <v>24.95763778813594</v>
      </c>
    </row>
    <row r="34" spans="1:7" s="4" customFormat="1" ht="56.25">
      <c r="A34" s="29">
        <v>41020600</v>
      </c>
      <c r="B34" s="30" t="s">
        <v>24</v>
      </c>
      <c r="C34" s="51">
        <v>1119200</v>
      </c>
      <c r="D34" s="51">
        <v>1119200</v>
      </c>
      <c r="E34" s="51"/>
      <c r="F34" s="46">
        <f t="shared" si="2"/>
        <v>0</v>
      </c>
      <c r="G34" s="52">
        <f t="shared" si="3"/>
        <v>0</v>
      </c>
    </row>
    <row r="35" spans="1:7" s="4" customFormat="1" ht="18.75" hidden="1">
      <c r="A35" s="29">
        <v>41020900</v>
      </c>
      <c r="B35" s="30" t="s">
        <v>240</v>
      </c>
      <c r="C35" s="51"/>
      <c r="D35" s="51"/>
      <c r="E35" s="51"/>
      <c r="F35" s="46"/>
      <c r="G35" s="52"/>
    </row>
    <row r="36" spans="1:7" s="4" customFormat="1" ht="56.25" hidden="1">
      <c r="A36" s="18">
        <v>41021200</v>
      </c>
      <c r="B36" s="19" t="s">
        <v>183</v>
      </c>
      <c r="C36" s="36"/>
      <c r="D36" s="36"/>
      <c r="E36" s="36"/>
      <c r="F36" s="44"/>
      <c r="G36" s="37"/>
    </row>
    <row r="37" spans="1:7" s="4" customFormat="1" ht="75" hidden="1">
      <c r="A37" s="25">
        <v>41021300</v>
      </c>
      <c r="B37" s="30" t="s">
        <v>184</v>
      </c>
      <c r="C37" s="51"/>
      <c r="D37" s="51"/>
      <c r="E37" s="51"/>
      <c r="F37" s="46"/>
      <c r="G37" s="52"/>
    </row>
    <row r="38" spans="1:7" s="4" customFormat="1" ht="42" customHeight="1" hidden="1">
      <c r="A38" s="32">
        <v>41021800</v>
      </c>
      <c r="B38" s="19" t="s">
        <v>243</v>
      </c>
      <c r="C38" s="36"/>
      <c r="D38" s="36"/>
      <c r="E38" s="36"/>
      <c r="F38" s="44"/>
      <c r="G38" s="44"/>
    </row>
    <row r="39" spans="1:7" s="4" customFormat="1" ht="25.5" customHeight="1">
      <c r="A39" s="32"/>
      <c r="B39" s="6" t="s">
        <v>25</v>
      </c>
      <c r="C39" s="48">
        <f>C29+C31+C30</f>
        <v>152982791</v>
      </c>
      <c r="D39" s="48">
        <f>D29+D30+D31</f>
        <v>152982791</v>
      </c>
      <c r="E39" s="48">
        <f>E29+E30+E31</f>
        <v>34989186</v>
      </c>
      <c r="F39" s="53">
        <f t="shared" si="2"/>
        <v>22.871321520078688</v>
      </c>
      <c r="G39" s="53">
        <f t="shared" si="3"/>
        <v>22.871321520078684</v>
      </c>
    </row>
    <row r="40" spans="1:7" s="4" customFormat="1" ht="30" customHeight="1" thickBot="1">
      <c r="A40" s="83"/>
      <c r="B40" s="66" t="s">
        <v>26</v>
      </c>
      <c r="C40" s="67">
        <f>C41+C42++C43+C44+C45+C46+C47+C48</f>
        <v>93473707</v>
      </c>
      <c r="D40" s="67">
        <f>D41+D42+D43+D44+D45+D46+D47+D48</f>
        <v>93548658</v>
      </c>
      <c r="E40" s="67">
        <f>E41+E42+E43+E44+E45+E46+E47+E48</f>
        <v>23324905</v>
      </c>
      <c r="F40" s="68">
        <f t="shared" si="2"/>
        <v>24.95343958060848</v>
      </c>
      <c r="G40" s="69">
        <f t="shared" si="3"/>
        <v>24.93344693410781</v>
      </c>
    </row>
    <row r="41" spans="1:7" s="4" customFormat="1" ht="75">
      <c r="A41" s="18">
        <v>41030600</v>
      </c>
      <c r="B41" s="19" t="s">
        <v>27</v>
      </c>
      <c r="C41" s="36">
        <v>79258300</v>
      </c>
      <c r="D41" s="36">
        <v>79258300</v>
      </c>
      <c r="E41" s="36">
        <v>19357245</v>
      </c>
      <c r="F41" s="34">
        <f t="shared" si="2"/>
        <v>24.422987876348596</v>
      </c>
      <c r="G41" s="37">
        <f t="shared" si="3"/>
        <v>24.422987876348596</v>
      </c>
    </row>
    <row r="42" spans="1:7" s="4" customFormat="1" ht="93.75">
      <c r="A42" s="18">
        <v>41030800</v>
      </c>
      <c r="B42" s="19" t="s">
        <v>28</v>
      </c>
      <c r="C42" s="36">
        <v>9149500</v>
      </c>
      <c r="D42" s="36">
        <v>9149500</v>
      </c>
      <c r="E42" s="36">
        <v>2860285</v>
      </c>
      <c r="F42" s="34">
        <f t="shared" si="2"/>
        <v>31.261653642275533</v>
      </c>
      <c r="G42" s="37">
        <f t="shared" si="3"/>
        <v>31.261653642275533</v>
      </c>
    </row>
    <row r="43" spans="1:7" s="4" customFormat="1" ht="75">
      <c r="A43" s="18">
        <v>41030900</v>
      </c>
      <c r="B43" s="19" t="s">
        <v>29</v>
      </c>
      <c r="C43" s="36">
        <v>1580100</v>
      </c>
      <c r="D43" s="36">
        <v>1580100</v>
      </c>
      <c r="E43" s="36">
        <v>253406</v>
      </c>
      <c r="F43" s="34">
        <f t="shared" si="2"/>
        <v>16.03733940889817</v>
      </c>
      <c r="G43" s="37">
        <f t="shared" si="3"/>
        <v>16.03733940889817</v>
      </c>
    </row>
    <row r="44" spans="1:7" s="4" customFormat="1" ht="75">
      <c r="A44" s="18">
        <v>41031000</v>
      </c>
      <c r="B44" s="19" t="s">
        <v>30</v>
      </c>
      <c r="C44" s="36">
        <v>795800</v>
      </c>
      <c r="D44" s="36">
        <v>795800</v>
      </c>
      <c r="E44" s="36">
        <v>4042</v>
      </c>
      <c r="F44" s="34">
        <f t="shared" si="2"/>
        <v>0.5079165619502387</v>
      </c>
      <c r="G44" s="37">
        <f t="shared" si="3"/>
        <v>0.5079165619502388</v>
      </c>
    </row>
    <row r="45" spans="1:7" s="4" customFormat="1" ht="18.75">
      <c r="A45" s="18">
        <v>41035000</v>
      </c>
      <c r="B45" s="19" t="s">
        <v>2</v>
      </c>
      <c r="C45" s="36">
        <v>1700408</v>
      </c>
      <c r="D45" s="36">
        <v>1775359</v>
      </c>
      <c r="E45" s="36">
        <v>702933</v>
      </c>
      <c r="F45" s="34">
        <f t="shared" si="2"/>
        <v>41.33907862113093</v>
      </c>
      <c r="G45" s="37">
        <f t="shared" si="3"/>
        <v>39.593851159117676</v>
      </c>
    </row>
    <row r="46" spans="1:7" s="4" customFormat="1" ht="56.25">
      <c r="A46" s="29">
        <v>41035200</v>
      </c>
      <c r="B46" s="30" t="s">
        <v>50</v>
      </c>
      <c r="C46" s="51">
        <v>381199</v>
      </c>
      <c r="D46" s="51">
        <v>381199</v>
      </c>
      <c r="E46" s="51">
        <v>58300</v>
      </c>
      <c r="F46" s="46">
        <f t="shared" si="2"/>
        <v>15.293849144410137</v>
      </c>
      <c r="G46" s="52">
        <f t="shared" si="3"/>
        <v>15.293849144410137</v>
      </c>
    </row>
    <row r="47" spans="1:7" s="4" customFormat="1" ht="131.25">
      <c r="A47" s="29">
        <v>41035800</v>
      </c>
      <c r="B47" s="30" t="s">
        <v>31</v>
      </c>
      <c r="C47" s="36">
        <v>578400</v>
      </c>
      <c r="D47" s="36">
        <v>578400</v>
      </c>
      <c r="E47" s="36">
        <v>88694</v>
      </c>
      <c r="F47" s="44">
        <f t="shared" si="2"/>
        <v>15.334370677731673</v>
      </c>
      <c r="G47" s="37">
        <f t="shared" si="3"/>
        <v>15.334370677731673</v>
      </c>
    </row>
    <row r="48" spans="1:7" s="4" customFormat="1" ht="56.25">
      <c r="A48" s="18">
        <v>41035600</v>
      </c>
      <c r="B48" s="19" t="s">
        <v>185</v>
      </c>
      <c r="C48" s="36">
        <v>30000</v>
      </c>
      <c r="D48" s="36">
        <v>30000</v>
      </c>
      <c r="E48" s="36"/>
      <c r="F48" s="44">
        <f t="shared" si="2"/>
        <v>0</v>
      </c>
      <c r="G48" s="37">
        <f t="shared" si="3"/>
        <v>0</v>
      </c>
    </row>
    <row r="49" spans="1:7" s="4" customFormat="1" ht="0.75" customHeight="1">
      <c r="A49" s="25">
        <v>41037000</v>
      </c>
      <c r="B49" s="30" t="s">
        <v>186</v>
      </c>
      <c r="C49" s="45"/>
      <c r="D49" s="45"/>
      <c r="E49" s="45"/>
      <c r="F49" s="46"/>
      <c r="G49" s="47"/>
    </row>
    <row r="50" spans="1:7" s="4" customFormat="1" ht="18.75">
      <c r="A50" s="5"/>
      <c r="B50" s="6" t="s">
        <v>32</v>
      </c>
      <c r="C50" s="48">
        <f>C39+C40</f>
        <v>246456498</v>
      </c>
      <c r="D50" s="48">
        <f>D39+D40</f>
        <v>246531449</v>
      </c>
      <c r="E50" s="48">
        <f>E39+E40</f>
        <v>58314091</v>
      </c>
      <c r="F50" s="53">
        <f t="shared" si="2"/>
        <v>23.661007712606548</v>
      </c>
      <c r="G50" s="50">
        <f t="shared" si="3"/>
        <v>23.653814244202167</v>
      </c>
    </row>
    <row r="51" spans="1:7" s="4" customFormat="1" ht="19.5" thickBot="1">
      <c r="A51" s="84" t="s">
        <v>56</v>
      </c>
      <c r="B51" s="85"/>
      <c r="C51" s="85"/>
      <c r="D51" s="85"/>
      <c r="E51" s="85"/>
      <c r="F51" s="85"/>
      <c r="G51" s="86"/>
    </row>
    <row r="52" spans="1:7" s="4" customFormat="1" ht="18.75">
      <c r="A52" s="13" t="s">
        <v>57</v>
      </c>
      <c r="B52" s="7" t="s">
        <v>58</v>
      </c>
      <c r="C52" s="48">
        <f>C53</f>
        <v>12531669</v>
      </c>
      <c r="D52" s="48">
        <f>D53</f>
        <v>12747665</v>
      </c>
      <c r="E52" s="48">
        <f>E53</f>
        <v>2651323</v>
      </c>
      <c r="F52" s="75">
        <f>E52*100/C52</f>
        <v>21.156982362046108</v>
      </c>
      <c r="G52" s="76">
        <f>E52*100/D52</f>
        <v>20.798499176123627</v>
      </c>
    </row>
    <row r="53" spans="1:7" s="4" customFormat="1" ht="18.75">
      <c r="A53" s="14">
        <v>10116</v>
      </c>
      <c r="B53" s="8" t="s">
        <v>190</v>
      </c>
      <c r="C53" s="77">
        <v>12531669</v>
      </c>
      <c r="D53" s="77">
        <v>12747665</v>
      </c>
      <c r="E53" s="77">
        <v>2651323</v>
      </c>
      <c r="F53" s="78">
        <f>E53*100/C53</f>
        <v>21.156982362046108</v>
      </c>
      <c r="G53" s="79">
        <f>E53*100/D53</f>
        <v>20.798499176123627</v>
      </c>
    </row>
    <row r="54" spans="1:7" s="4" customFormat="1" ht="37.5">
      <c r="A54" s="13" t="s">
        <v>59</v>
      </c>
      <c r="B54" s="7" t="s">
        <v>60</v>
      </c>
      <c r="C54" s="48">
        <f>C55</f>
        <v>572973</v>
      </c>
      <c r="D54" s="48">
        <f>D55</f>
        <v>573179</v>
      </c>
      <c r="E54" s="48">
        <f>E55</f>
        <v>102033.42</v>
      </c>
      <c r="F54" s="75">
        <f aca="true" t="shared" si="4" ref="F54:F67">E54*100/C54</f>
        <v>17.807718688315155</v>
      </c>
      <c r="G54" s="76">
        <f aca="true" t="shared" si="5" ref="G54:G67">E54*100/D54</f>
        <v>17.801318610765573</v>
      </c>
    </row>
    <row r="55" spans="1:7" s="4" customFormat="1" ht="18.75">
      <c r="A55" s="14">
        <v>60702</v>
      </c>
      <c r="B55" s="8" t="s">
        <v>191</v>
      </c>
      <c r="C55" s="77">
        <v>572973</v>
      </c>
      <c r="D55" s="77">
        <v>573179</v>
      </c>
      <c r="E55" s="77">
        <v>102033.42</v>
      </c>
      <c r="F55" s="78">
        <f t="shared" si="4"/>
        <v>17.807718688315155</v>
      </c>
      <c r="G55" s="79">
        <f t="shared" si="5"/>
        <v>17.801318610765573</v>
      </c>
    </row>
    <row r="56" spans="1:7" s="4" customFormat="1" ht="18.75">
      <c r="A56" s="13" t="s">
        <v>61</v>
      </c>
      <c r="B56" s="7" t="s">
        <v>62</v>
      </c>
      <c r="C56" s="48">
        <f>C57+C58+C59+C60+C61+C62+C63+C64+C65+C66+C67</f>
        <v>87387360</v>
      </c>
      <c r="D56" s="48">
        <f>D57+D58+D59+D60+D61+D62+D63+D64+D65+D66+D67</f>
        <v>87630272</v>
      </c>
      <c r="E56" s="48">
        <f>E57+E58+E59+E60+E61+E62+E63+E64+E65+E66+E67</f>
        <v>20987552</v>
      </c>
      <c r="F56" s="75">
        <f t="shared" si="4"/>
        <v>24.016690743375243</v>
      </c>
      <c r="G56" s="76">
        <f t="shared" si="5"/>
        <v>23.950116233805595</v>
      </c>
    </row>
    <row r="57" spans="1:7" s="4" customFormat="1" ht="18.75">
      <c r="A57" s="14">
        <v>70101</v>
      </c>
      <c r="B57" s="8" t="s">
        <v>192</v>
      </c>
      <c r="C57" s="77">
        <v>15447324</v>
      </c>
      <c r="D57" s="77">
        <v>15581089</v>
      </c>
      <c r="E57" s="77">
        <v>3408496</v>
      </c>
      <c r="F57" s="78">
        <f t="shared" si="4"/>
        <v>22.065284576150535</v>
      </c>
      <c r="G57" s="79">
        <f t="shared" si="5"/>
        <v>21.87585219492681</v>
      </c>
    </row>
    <row r="58" spans="1:7" s="4" customFormat="1" ht="56.25">
      <c r="A58" s="14">
        <v>70201</v>
      </c>
      <c r="B58" s="8" t="s">
        <v>219</v>
      </c>
      <c r="C58" s="77">
        <v>66166675</v>
      </c>
      <c r="D58" s="77">
        <v>66237432</v>
      </c>
      <c r="E58" s="77">
        <v>16363626</v>
      </c>
      <c r="F58" s="78">
        <f t="shared" si="4"/>
        <v>24.730917792075847</v>
      </c>
      <c r="G58" s="79">
        <f t="shared" si="5"/>
        <v>24.70449941356422</v>
      </c>
    </row>
    <row r="59" spans="1:7" s="4" customFormat="1" ht="18.75">
      <c r="A59" s="14">
        <v>70303</v>
      </c>
      <c r="B59" s="8" t="s">
        <v>193</v>
      </c>
      <c r="C59" s="77">
        <v>1666041</v>
      </c>
      <c r="D59" s="77">
        <v>1670341</v>
      </c>
      <c r="E59" s="77">
        <v>293881</v>
      </c>
      <c r="F59" s="78">
        <f t="shared" si="4"/>
        <v>17.639481861490804</v>
      </c>
      <c r="G59" s="79">
        <f t="shared" si="5"/>
        <v>17.594072108629316</v>
      </c>
    </row>
    <row r="60" spans="1:7" s="4" customFormat="1" ht="37.5">
      <c r="A60" s="14">
        <v>70401</v>
      </c>
      <c r="B60" s="8" t="s">
        <v>194</v>
      </c>
      <c r="C60" s="77">
        <v>913600</v>
      </c>
      <c r="D60" s="77">
        <v>914302</v>
      </c>
      <c r="E60" s="77">
        <v>213696</v>
      </c>
      <c r="F60" s="78">
        <f t="shared" si="4"/>
        <v>23.390542907180386</v>
      </c>
      <c r="G60" s="79">
        <f t="shared" si="5"/>
        <v>23.372583675853274</v>
      </c>
    </row>
    <row r="61" spans="1:7" s="4" customFormat="1" ht="18.75">
      <c r="A61" s="14">
        <v>70702</v>
      </c>
      <c r="B61" s="8" t="s">
        <v>195</v>
      </c>
      <c r="C61" s="77">
        <v>85499</v>
      </c>
      <c r="D61" s="77">
        <v>99059</v>
      </c>
      <c r="E61" s="77">
        <v>25220</v>
      </c>
      <c r="F61" s="78">
        <f t="shared" si="4"/>
        <v>29.4974210224681</v>
      </c>
      <c r="G61" s="79">
        <f t="shared" si="5"/>
        <v>25.45957459695737</v>
      </c>
    </row>
    <row r="62" spans="1:7" s="4" customFormat="1" ht="18.75">
      <c r="A62" s="14">
        <v>70802</v>
      </c>
      <c r="B62" s="8" t="s">
        <v>196</v>
      </c>
      <c r="C62" s="77">
        <v>991030</v>
      </c>
      <c r="D62" s="77">
        <v>991210</v>
      </c>
      <c r="E62" s="77">
        <v>204373</v>
      </c>
      <c r="F62" s="78">
        <f t="shared" si="4"/>
        <v>20.62228186835918</v>
      </c>
      <c r="G62" s="79">
        <f t="shared" si="5"/>
        <v>20.61853693969996</v>
      </c>
    </row>
    <row r="63" spans="1:7" s="4" customFormat="1" ht="37.5">
      <c r="A63" s="14">
        <v>70804</v>
      </c>
      <c r="B63" s="8" t="s">
        <v>197</v>
      </c>
      <c r="C63" s="77">
        <v>1110045</v>
      </c>
      <c r="D63" s="77">
        <v>1113499</v>
      </c>
      <c r="E63" s="77">
        <v>239804</v>
      </c>
      <c r="F63" s="78">
        <f t="shared" si="4"/>
        <v>21.603088163092487</v>
      </c>
      <c r="G63" s="79">
        <f t="shared" si="5"/>
        <v>21.536076817311915</v>
      </c>
    </row>
    <row r="64" spans="1:7" s="4" customFormat="1" ht="37.5">
      <c r="A64" s="14">
        <v>70805</v>
      </c>
      <c r="B64" s="8" t="s">
        <v>198</v>
      </c>
      <c r="C64" s="77">
        <v>440767</v>
      </c>
      <c r="D64" s="77">
        <v>440767</v>
      </c>
      <c r="E64" s="77">
        <v>90736</v>
      </c>
      <c r="F64" s="78">
        <f t="shared" si="4"/>
        <v>20.585933157427846</v>
      </c>
      <c r="G64" s="79">
        <f t="shared" si="5"/>
        <v>20.585933157427846</v>
      </c>
    </row>
    <row r="65" spans="1:7" s="4" customFormat="1" ht="18.75">
      <c r="A65" s="14">
        <v>70806</v>
      </c>
      <c r="B65" s="8" t="s">
        <v>199</v>
      </c>
      <c r="C65" s="77">
        <v>186039</v>
      </c>
      <c r="D65" s="77">
        <v>186039</v>
      </c>
      <c r="E65" s="77">
        <v>42241</v>
      </c>
      <c r="F65" s="78">
        <f t="shared" si="4"/>
        <v>22.705454232714647</v>
      </c>
      <c r="G65" s="79">
        <f t="shared" si="5"/>
        <v>22.705454232714647</v>
      </c>
    </row>
    <row r="66" spans="1:7" s="4" customFormat="1" ht="18.75">
      <c r="A66" s="14">
        <v>70807</v>
      </c>
      <c r="B66" s="8" t="s">
        <v>200</v>
      </c>
      <c r="C66" s="77">
        <v>356804</v>
      </c>
      <c r="D66" s="77">
        <v>372998</v>
      </c>
      <c r="E66" s="77">
        <v>105479</v>
      </c>
      <c r="F66" s="78">
        <f t="shared" si="4"/>
        <v>29.562168585553973</v>
      </c>
      <c r="G66" s="79">
        <f t="shared" si="5"/>
        <v>28.278703907259555</v>
      </c>
    </row>
    <row r="67" spans="1:7" s="4" customFormat="1" ht="37.5">
      <c r="A67" s="14">
        <v>70808</v>
      </c>
      <c r="B67" s="8" t="s">
        <v>201</v>
      </c>
      <c r="C67" s="77">
        <v>23536</v>
      </c>
      <c r="D67" s="77">
        <v>23536</v>
      </c>
      <c r="E67" s="77">
        <v>0</v>
      </c>
      <c r="F67" s="78">
        <f t="shared" si="4"/>
        <v>0</v>
      </c>
      <c r="G67" s="79">
        <f t="shared" si="5"/>
        <v>0</v>
      </c>
    </row>
    <row r="68" spans="1:7" s="4" customFormat="1" ht="18.75">
      <c r="A68" s="13" t="s">
        <v>63</v>
      </c>
      <c r="B68" s="7" t="s">
        <v>64</v>
      </c>
      <c r="C68" s="48">
        <f>C69+C70</f>
        <v>16442500</v>
      </c>
      <c r="D68" s="48">
        <f>D69+D70</f>
        <v>16442500</v>
      </c>
      <c r="E68" s="48">
        <f>E69+E70</f>
        <v>3563859</v>
      </c>
      <c r="F68" s="75">
        <f>E68*100/C68</f>
        <v>21.674678424813745</v>
      </c>
      <c r="G68" s="76">
        <f>E68*100/D68</f>
        <v>21.674678424813745</v>
      </c>
    </row>
    <row r="69" spans="1:7" s="4" customFormat="1" ht="18.75">
      <c r="A69" s="14">
        <v>80101</v>
      </c>
      <c r="B69" s="8" t="s">
        <v>202</v>
      </c>
      <c r="C69" s="77"/>
      <c r="D69" s="77"/>
      <c r="E69" s="77"/>
      <c r="F69" s="78"/>
      <c r="G69" s="79"/>
    </row>
    <row r="70" spans="1:7" s="4" customFormat="1" ht="37.5">
      <c r="A70" s="14">
        <v>80800</v>
      </c>
      <c r="B70" s="8" t="s">
        <v>203</v>
      </c>
      <c r="C70" s="77">
        <v>16442500</v>
      </c>
      <c r="D70" s="77">
        <v>16442500</v>
      </c>
      <c r="E70" s="77">
        <v>3563859</v>
      </c>
      <c r="F70" s="78">
        <f aca="true" t="shared" si="6" ref="F70:F131">E70*100/C70</f>
        <v>21.674678424813745</v>
      </c>
      <c r="G70" s="79">
        <f aca="true" t="shared" si="7" ref="G70:G134">E70*100/D70</f>
        <v>21.674678424813745</v>
      </c>
    </row>
    <row r="71" spans="1:7" s="4" customFormat="1" ht="18.75">
      <c r="A71" s="13" t="s">
        <v>65</v>
      </c>
      <c r="B71" s="7" t="s">
        <v>66</v>
      </c>
      <c r="C71" s="48">
        <f>C72+C73+C74+C75+C76+C77+C78+C79+C80+C81+C82+C83+C84+C85+C86+C87+C88+C89+C90+C91+C92+C93+C94+C95+C96+C97+C98+C100+C101+C102+C103+C104+C105+C106+C107+C108+C99</f>
        <v>94864363</v>
      </c>
      <c r="D71" s="48">
        <f>D72+D73+D74+D75+D76+D77+D78+D79+D80+D81+D82+D83+D84+D85+D86+D87+D88+D89+D90+D91+D92+D93+D94+D95+D96+D97+D98+D100+D101+D102+D103+D104+D105+D106+D107+D108+D99</f>
        <v>94882319</v>
      </c>
      <c r="E71" s="48">
        <f>E72+E73+E74+E75+E76+E77+E78+E79+E80+E81+E82+E83+E84+E85+E86+E87+E88+E89+E90+E91+E92+E93+E94+E95+E96+E97+E98+E100+E101+E102+E103+E104+E105+E106+E107+E108+E99</f>
        <v>23725223.45</v>
      </c>
      <c r="F71" s="75">
        <f t="shared" si="6"/>
        <v>25.00962711360851</v>
      </c>
      <c r="G71" s="76">
        <f t="shared" si="7"/>
        <v>25.004894167900765</v>
      </c>
    </row>
    <row r="72" spans="1:7" s="4" customFormat="1" ht="93.75">
      <c r="A72" s="14" t="s">
        <v>67</v>
      </c>
      <c r="B72" s="8" t="s">
        <v>175</v>
      </c>
      <c r="C72" s="77">
        <v>5481050</v>
      </c>
      <c r="D72" s="77">
        <v>5481050</v>
      </c>
      <c r="E72" s="77">
        <v>1660157</v>
      </c>
      <c r="F72" s="78">
        <f t="shared" si="6"/>
        <v>30.28903221098147</v>
      </c>
      <c r="G72" s="79">
        <f t="shared" si="7"/>
        <v>30.28903221098147</v>
      </c>
    </row>
    <row r="73" spans="1:7" s="4" customFormat="1" ht="93.75">
      <c r="A73" s="14" t="s">
        <v>68</v>
      </c>
      <c r="B73" s="8" t="s">
        <v>175</v>
      </c>
      <c r="C73" s="77">
        <v>265850</v>
      </c>
      <c r="D73" s="77">
        <v>265850</v>
      </c>
      <c r="E73" s="77">
        <v>2444</v>
      </c>
      <c r="F73" s="78">
        <f t="shared" si="6"/>
        <v>0.9193154034229829</v>
      </c>
      <c r="G73" s="79">
        <f t="shared" si="7"/>
        <v>0.9193154034229829</v>
      </c>
    </row>
    <row r="74" spans="1:7" s="4" customFormat="1" ht="93.75" customHeight="1">
      <c r="A74" s="14" t="s">
        <v>69</v>
      </c>
      <c r="B74" s="8" t="s">
        <v>176</v>
      </c>
      <c r="C74" s="77">
        <v>25000</v>
      </c>
      <c r="D74" s="77">
        <v>25000</v>
      </c>
      <c r="E74" s="77">
        <v>0</v>
      </c>
      <c r="F74" s="78">
        <f>E74*100/C74</f>
        <v>0</v>
      </c>
      <c r="G74" s="79">
        <f>E74*100/D74</f>
        <v>0</v>
      </c>
    </row>
    <row r="75" spans="1:7" s="4" customFormat="1" ht="93.75">
      <c r="A75" s="14" t="s">
        <v>70</v>
      </c>
      <c r="B75" s="8" t="s">
        <v>177</v>
      </c>
      <c r="C75" s="77">
        <v>707850</v>
      </c>
      <c r="D75" s="77">
        <v>707850</v>
      </c>
      <c r="E75" s="77">
        <v>222407</v>
      </c>
      <c r="F75" s="78">
        <f t="shared" si="6"/>
        <v>31.42007487462033</v>
      </c>
      <c r="G75" s="79">
        <f t="shared" si="7"/>
        <v>31.42007487462033</v>
      </c>
    </row>
    <row r="76" spans="1:7" s="4" customFormat="1" ht="93.75">
      <c r="A76" s="14" t="s">
        <v>71</v>
      </c>
      <c r="B76" s="8" t="s">
        <v>177</v>
      </c>
      <c r="C76" s="77">
        <v>12700</v>
      </c>
      <c r="D76" s="77">
        <v>12700</v>
      </c>
      <c r="E76" s="77">
        <v>720</v>
      </c>
      <c r="F76" s="78">
        <f t="shared" si="6"/>
        <v>5.669291338582677</v>
      </c>
      <c r="G76" s="79">
        <f t="shared" si="7"/>
        <v>5.669291338582677</v>
      </c>
    </row>
    <row r="77" spans="1:7" s="4" customFormat="1" ht="93.75">
      <c r="A77" s="14" t="s">
        <v>72</v>
      </c>
      <c r="B77" s="8" t="s">
        <v>73</v>
      </c>
      <c r="C77" s="77">
        <v>279300</v>
      </c>
      <c r="D77" s="77">
        <v>279300</v>
      </c>
      <c r="E77" s="77">
        <v>75797</v>
      </c>
      <c r="F77" s="78">
        <f t="shared" si="6"/>
        <v>27.138202649480846</v>
      </c>
      <c r="G77" s="79">
        <f t="shared" si="7"/>
        <v>27.138202649480846</v>
      </c>
    </row>
    <row r="78" spans="1:7" s="4" customFormat="1" ht="93.75">
      <c r="A78" s="14" t="s">
        <v>74</v>
      </c>
      <c r="B78" s="8" t="s">
        <v>75</v>
      </c>
      <c r="C78" s="77">
        <v>12900</v>
      </c>
      <c r="D78" s="77">
        <v>12900</v>
      </c>
      <c r="E78" s="77">
        <v>0</v>
      </c>
      <c r="F78" s="78">
        <f t="shared" si="6"/>
        <v>0</v>
      </c>
      <c r="G78" s="79">
        <f t="shared" si="7"/>
        <v>0</v>
      </c>
    </row>
    <row r="79" spans="1:7" s="4" customFormat="1" ht="75">
      <c r="A79" s="14" t="s">
        <v>76</v>
      </c>
      <c r="B79" s="8" t="s">
        <v>77</v>
      </c>
      <c r="C79" s="77">
        <v>4000</v>
      </c>
      <c r="D79" s="77">
        <v>4000</v>
      </c>
      <c r="E79" s="77">
        <v>0</v>
      </c>
      <c r="F79" s="78">
        <f t="shared" si="6"/>
        <v>0</v>
      </c>
      <c r="G79" s="79">
        <f t="shared" si="7"/>
        <v>0</v>
      </c>
    </row>
    <row r="80" spans="1:7" s="4" customFormat="1" ht="93.75">
      <c r="A80" s="14" t="s">
        <v>78</v>
      </c>
      <c r="B80" s="8" t="s">
        <v>178</v>
      </c>
      <c r="C80" s="77">
        <v>956100</v>
      </c>
      <c r="D80" s="77">
        <v>956100</v>
      </c>
      <c r="E80" s="77">
        <v>316527</v>
      </c>
      <c r="F80" s="78">
        <f t="shared" si="6"/>
        <v>33.10605585189834</v>
      </c>
      <c r="G80" s="79">
        <f t="shared" si="7"/>
        <v>33.10605585189834</v>
      </c>
    </row>
    <row r="81" spans="1:7" s="4" customFormat="1" ht="93.75">
      <c r="A81" s="14" t="s">
        <v>79</v>
      </c>
      <c r="B81" s="8" t="s">
        <v>178</v>
      </c>
      <c r="C81" s="77">
        <v>16200</v>
      </c>
      <c r="D81" s="77">
        <v>16200</v>
      </c>
      <c r="E81" s="77">
        <v>0</v>
      </c>
      <c r="F81" s="78">
        <f t="shared" si="6"/>
        <v>0</v>
      </c>
      <c r="G81" s="79">
        <f t="shared" si="7"/>
        <v>0</v>
      </c>
    </row>
    <row r="82" spans="1:7" s="4" customFormat="1" ht="37.5">
      <c r="A82" s="14" t="s">
        <v>80</v>
      </c>
      <c r="B82" s="8" t="s">
        <v>81</v>
      </c>
      <c r="C82" s="77">
        <v>63000</v>
      </c>
      <c r="D82" s="77">
        <v>63000</v>
      </c>
      <c r="E82" s="77">
        <v>33400</v>
      </c>
      <c r="F82" s="78">
        <f t="shared" si="6"/>
        <v>53.01587301587302</v>
      </c>
      <c r="G82" s="79">
        <f t="shared" si="7"/>
        <v>53.01587301587302</v>
      </c>
    </row>
    <row r="83" spans="1:7" s="4" customFormat="1" ht="18.75">
      <c r="A83" s="14" t="s">
        <v>82</v>
      </c>
      <c r="B83" s="8" t="s">
        <v>83</v>
      </c>
      <c r="C83" s="77">
        <v>160000</v>
      </c>
      <c r="D83" s="77">
        <v>160000</v>
      </c>
      <c r="E83" s="77">
        <v>33532</v>
      </c>
      <c r="F83" s="78">
        <f t="shared" si="6"/>
        <v>20.9575</v>
      </c>
      <c r="G83" s="79">
        <f t="shared" si="7"/>
        <v>20.9575</v>
      </c>
    </row>
    <row r="84" spans="1:7" s="4" customFormat="1" ht="37.5">
      <c r="A84" s="14" t="s">
        <v>84</v>
      </c>
      <c r="B84" s="8" t="s">
        <v>85</v>
      </c>
      <c r="C84" s="77">
        <v>460200</v>
      </c>
      <c r="D84" s="77">
        <v>460200</v>
      </c>
      <c r="E84" s="77">
        <v>165687</v>
      </c>
      <c r="F84" s="78">
        <f t="shared" si="6"/>
        <v>36.003259452411996</v>
      </c>
      <c r="G84" s="79">
        <f t="shared" si="7"/>
        <v>36.003259452411996</v>
      </c>
    </row>
    <row r="85" spans="1:7" s="4" customFormat="1" ht="37.5">
      <c r="A85" s="14" t="s">
        <v>86</v>
      </c>
      <c r="B85" s="8" t="s">
        <v>87</v>
      </c>
      <c r="C85" s="77">
        <v>47400</v>
      </c>
      <c r="D85" s="77">
        <v>47400</v>
      </c>
      <c r="E85" s="77">
        <v>0</v>
      </c>
      <c r="F85" s="78">
        <f t="shared" si="6"/>
        <v>0</v>
      </c>
      <c r="G85" s="79">
        <f t="shared" si="7"/>
        <v>0</v>
      </c>
    </row>
    <row r="86" spans="1:7" s="4" customFormat="1" ht="18.75">
      <c r="A86" s="14" t="s">
        <v>88</v>
      </c>
      <c r="B86" s="8" t="s">
        <v>89</v>
      </c>
      <c r="C86" s="77">
        <v>759000</v>
      </c>
      <c r="D86" s="77">
        <v>759000</v>
      </c>
      <c r="E86" s="77">
        <v>183347</v>
      </c>
      <c r="F86" s="78">
        <f t="shared" si="6"/>
        <v>24.15638998682477</v>
      </c>
      <c r="G86" s="79">
        <f t="shared" si="7"/>
        <v>24.15638998682477</v>
      </c>
    </row>
    <row r="87" spans="1:7" s="4" customFormat="1" ht="18.75">
      <c r="A87" s="14" t="s">
        <v>90</v>
      </c>
      <c r="B87" s="8" t="s">
        <v>91</v>
      </c>
      <c r="C87" s="77">
        <v>16106000</v>
      </c>
      <c r="D87" s="77">
        <v>16106000</v>
      </c>
      <c r="E87" s="77">
        <v>3726535</v>
      </c>
      <c r="F87" s="78">
        <f t="shared" si="6"/>
        <v>23.137557432012915</v>
      </c>
      <c r="G87" s="79">
        <f t="shared" si="7"/>
        <v>23.137557432012915</v>
      </c>
    </row>
    <row r="88" spans="1:7" s="4" customFormat="1" ht="18.75">
      <c r="A88" s="14" t="s">
        <v>92</v>
      </c>
      <c r="B88" s="8" t="s">
        <v>93</v>
      </c>
      <c r="C88" s="77">
        <v>38369900</v>
      </c>
      <c r="D88" s="77">
        <v>38311780</v>
      </c>
      <c r="E88" s="77">
        <v>9112701</v>
      </c>
      <c r="F88" s="78">
        <f t="shared" si="6"/>
        <v>23.74960841701438</v>
      </c>
      <c r="G88" s="79">
        <f t="shared" si="7"/>
        <v>23.78563721132247</v>
      </c>
    </row>
    <row r="89" spans="1:7" s="4" customFormat="1" ht="37.5">
      <c r="A89" s="14" t="s">
        <v>94</v>
      </c>
      <c r="B89" s="8" t="s">
        <v>95</v>
      </c>
      <c r="C89" s="77">
        <v>1932300</v>
      </c>
      <c r="D89" s="77">
        <v>1932300</v>
      </c>
      <c r="E89" s="77">
        <v>544628</v>
      </c>
      <c r="F89" s="78">
        <f>E89*100/C89</f>
        <v>28.185478445375978</v>
      </c>
      <c r="G89" s="79">
        <f t="shared" si="7"/>
        <v>28.185478445375978</v>
      </c>
    </row>
    <row r="90" spans="1:7" s="4" customFormat="1" ht="18.75">
      <c r="A90" s="14" t="s">
        <v>96</v>
      </c>
      <c r="B90" s="8" t="s">
        <v>97</v>
      </c>
      <c r="C90" s="77">
        <v>5200800</v>
      </c>
      <c r="D90" s="77">
        <v>5200800</v>
      </c>
      <c r="E90" s="77">
        <v>1278626</v>
      </c>
      <c r="F90" s="78">
        <f t="shared" si="6"/>
        <v>24.58517920319951</v>
      </c>
      <c r="G90" s="79">
        <f t="shared" si="7"/>
        <v>24.58517920319951</v>
      </c>
    </row>
    <row r="91" spans="1:7" s="4" customFormat="1" ht="18.75">
      <c r="A91" s="14" t="s">
        <v>98</v>
      </c>
      <c r="B91" s="8" t="s">
        <v>99</v>
      </c>
      <c r="C91" s="77">
        <v>922400</v>
      </c>
      <c r="D91" s="77">
        <v>922400</v>
      </c>
      <c r="E91" s="77">
        <v>259559</v>
      </c>
      <c r="F91" s="78">
        <f t="shared" si="6"/>
        <v>28.13952732003469</v>
      </c>
      <c r="G91" s="79">
        <f t="shared" si="7"/>
        <v>28.13952732003469</v>
      </c>
    </row>
    <row r="92" spans="1:7" s="4" customFormat="1" ht="18.75">
      <c r="A92" s="14" t="s">
        <v>100</v>
      </c>
      <c r="B92" s="8" t="s">
        <v>101</v>
      </c>
      <c r="C92" s="77">
        <v>34800</v>
      </c>
      <c r="D92" s="77">
        <v>92920</v>
      </c>
      <c r="E92" s="77">
        <v>35238.56</v>
      </c>
      <c r="F92" s="78">
        <f t="shared" si="6"/>
        <v>101.26022988505747</v>
      </c>
      <c r="G92" s="79">
        <f t="shared" si="7"/>
        <v>37.92354713732243</v>
      </c>
    </row>
    <row r="93" spans="1:7" s="4" customFormat="1" ht="18.75">
      <c r="A93" s="14" t="s">
        <v>102</v>
      </c>
      <c r="B93" s="8" t="s">
        <v>103</v>
      </c>
      <c r="C93" s="77">
        <v>4541900</v>
      </c>
      <c r="D93" s="77">
        <v>4541900</v>
      </c>
      <c r="E93" s="77">
        <v>1432275</v>
      </c>
      <c r="F93" s="78">
        <f t="shared" si="6"/>
        <v>31.534710143332084</v>
      </c>
      <c r="G93" s="79">
        <f t="shared" si="7"/>
        <v>31.534710143332084</v>
      </c>
    </row>
    <row r="94" spans="1:7" s="4" customFormat="1" ht="37.5">
      <c r="A94" s="14" t="s">
        <v>104</v>
      </c>
      <c r="B94" s="8" t="s">
        <v>105</v>
      </c>
      <c r="C94" s="77">
        <v>1265000</v>
      </c>
      <c r="D94" s="77">
        <v>1265000</v>
      </c>
      <c r="E94" s="77">
        <v>419710</v>
      </c>
      <c r="F94" s="78">
        <f t="shared" si="6"/>
        <v>33.17865612648222</v>
      </c>
      <c r="G94" s="79">
        <f t="shared" si="7"/>
        <v>33.17865612648222</v>
      </c>
    </row>
    <row r="95" spans="1:7" s="4" customFormat="1" ht="56.25">
      <c r="A95" s="14" t="s">
        <v>106</v>
      </c>
      <c r="B95" s="8" t="s">
        <v>107</v>
      </c>
      <c r="C95" s="77">
        <v>440750</v>
      </c>
      <c r="D95" s="77">
        <v>440750</v>
      </c>
      <c r="E95" s="77">
        <v>878</v>
      </c>
      <c r="F95" s="78">
        <f t="shared" si="6"/>
        <v>0.19920589903573455</v>
      </c>
      <c r="G95" s="79">
        <f t="shared" si="7"/>
        <v>0.19920589903573455</v>
      </c>
    </row>
    <row r="96" spans="1:7" s="4" customFormat="1" ht="18.75">
      <c r="A96" s="14" t="s">
        <v>108</v>
      </c>
      <c r="B96" s="8" t="s">
        <v>109</v>
      </c>
      <c r="C96" s="77">
        <v>392656</v>
      </c>
      <c r="D96" s="77">
        <v>408473</v>
      </c>
      <c r="E96" s="77">
        <v>74880.55</v>
      </c>
      <c r="F96" s="78">
        <f t="shared" si="6"/>
        <v>19.070267613381688</v>
      </c>
      <c r="G96" s="79">
        <f t="shared" si="7"/>
        <v>18.331823645626518</v>
      </c>
    </row>
    <row r="97" spans="1:7" s="4" customFormat="1" ht="37.5">
      <c r="A97" s="14" t="s">
        <v>110</v>
      </c>
      <c r="B97" s="8" t="s">
        <v>111</v>
      </c>
      <c r="C97" s="77">
        <v>684008</v>
      </c>
      <c r="D97" s="77">
        <v>684008</v>
      </c>
      <c r="E97" s="77">
        <v>363980</v>
      </c>
      <c r="F97" s="78">
        <f t="shared" si="6"/>
        <v>53.21282792014129</v>
      </c>
      <c r="G97" s="79">
        <f t="shared" si="7"/>
        <v>53.21282792014129</v>
      </c>
    </row>
    <row r="98" spans="1:7" s="4" customFormat="1" ht="37.5">
      <c r="A98" s="14" t="s">
        <v>112</v>
      </c>
      <c r="B98" s="8" t="s">
        <v>113</v>
      </c>
      <c r="C98" s="77">
        <v>53500</v>
      </c>
      <c r="D98" s="77">
        <v>53500</v>
      </c>
      <c r="E98" s="77">
        <v>2117</v>
      </c>
      <c r="F98" s="78">
        <f t="shared" si="6"/>
        <v>3.9570093457943925</v>
      </c>
      <c r="G98" s="79">
        <f t="shared" si="7"/>
        <v>3.9570093457943925</v>
      </c>
    </row>
    <row r="99" spans="1:7" s="4" customFormat="1" ht="18.75">
      <c r="A99" s="14">
        <v>90802</v>
      </c>
      <c r="B99" s="8" t="s">
        <v>245</v>
      </c>
      <c r="C99" s="77">
        <v>9000</v>
      </c>
      <c r="D99" s="77">
        <v>9000</v>
      </c>
      <c r="E99" s="77">
        <v>0</v>
      </c>
      <c r="F99" s="78">
        <f>E99*100/C99</f>
        <v>0</v>
      </c>
      <c r="G99" s="79">
        <f>E99*100/D99</f>
        <v>0</v>
      </c>
    </row>
    <row r="100" spans="1:7" s="4" customFormat="1" ht="37.5">
      <c r="A100" s="14" t="s">
        <v>114</v>
      </c>
      <c r="B100" s="8" t="s">
        <v>115</v>
      </c>
      <c r="C100" s="77">
        <v>1317139</v>
      </c>
      <c r="D100" s="77">
        <v>1319278</v>
      </c>
      <c r="E100" s="77">
        <v>304789.99</v>
      </c>
      <c r="F100" s="78">
        <f t="shared" si="6"/>
        <v>23.140305616947035</v>
      </c>
      <c r="G100" s="79">
        <f t="shared" si="7"/>
        <v>23.10278728213462</v>
      </c>
    </row>
    <row r="101" spans="1:7" s="4" customFormat="1" ht="37.5">
      <c r="A101" s="14" t="s">
        <v>116</v>
      </c>
      <c r="B101" s="8" t="s">
        <v>117</v>
      </c>
      <c r="C101" s="77">
        <v>15000</v>
      </c>
      <c r="D101" s="77">
        <v>15000</v>
      </c>
      <c r="E101" s="77">
        <v>300</v>
      </c>
      <c r="F101" s="78">
        <f t="shared" si="6"/>
        <v>2</v>
      </c>
      <c r="G101" s="79">
        <f t="shared" si="7"/>
        <v>2</v>
      </c>
    </row>
    <row r="102" spans="1:7" s="4" customFormat="1" ht="37.5">
      <c r="A102" s="14" t="s">
        <v>118</v>
      </c>
      <c r="B102" s="8" t="s">
        <v>119</v>
      </c>
      <c r="C102" s="77">
        <v>66400</v>
      </c>
      <c r="D102" s="77">
        <v>66400</v>
      </c>
      <c r="E102" s="77">
        <v>8962.59</v>
      </c>
      <c r="F102" s="78">
        <f t="shared" si="6"/>
        <v>13.497876506024097</v>
      </c>
      <c r="G102" s="79">
        <f t="shared" si="7"/>
        <v>13.497876506024097</v>
      </c>
    </row>
    <row r="103" spans="1:7" s="4" customFormat="1" ht="75">
      <c r="A103" s="14" t="s">
        <v>120</v>
      </c>
      <c r="B103" s="8" t="s">
        <v>121</v>
      </c>
      <c r="C103" s="77">
        <v>139462</v>
      </c>
      <c r="D103" s="77">
        <v>139462</v>
      </c>
      <c r="E103" s="77">
        <v>0</v>
      </c>
      <c r="F103" s="78">
        <f t="shared" si="6"/>
        <v>0</v>
      </c>
      <c r="G103" s="79">
        <f t="shared" si="7"/>
        <v>0</v>
      </c>
    </row>
    <row r="104" spans="1:7" s="4" customFormat="1" ht="37.5">
      <c r="A104" s="14" t="s">
        <v>122</v>
      </c>
      <c r="B104" s="8" t="s">
        <v>123</v>
      </c>
      <c r="C104" s="77">
        <v>2096398</v>
      </c>
      <c r="D104" s="77">
        <v>2096398</v>
      </c>
      <c r="E104" s="77">
        <v>465605.37</v>
      </c>
      <c r="F104" s="78">
        <f t="shared" si="6"/>
        <v>22.209779345334237</v>
      </c>
      <c r="G104" s="79">
        <f t="shared" si="7"/>
        <v>22.209779345334237</v>
      </c>
    </row>
    <row r="105" spans="1:7" s="4" customFormat="1" ht="75">
      <c r="A105" s="14" t="s">
        <v>124</v>
      </c>
      <c r="B105" s="8" t="s">
        <v>125</v>
      </c>
      <c r="C105" s="77">
        <v>538800</v>
      </c>
      <c r="D105" s="77">
        <v>538800</v>
      </c>
      <c r="E105" s="77">
        <v>197179</v>
      </c>
      <c r="F105" s="78">
        <f t="shared" si="6"/>
        <v>36.595953971789164</v>
      </c>
      <c r="G105" s="79">
        <f t="shared" si="7"/>
        <v>36.595953971789164</v>
      </c>
    </row>
    <row r="106" spans="1:7" s="4" customFormat="1" ht="37.5">
      <c r="A106" s="14" t="s">
        <v>126</v>
      </c>
      <c r="B106" s="8" t="s">
        <v>127</v>
      </c>
      <c r="C106" s="77">
        <v>48000</v>
      </c>
      <c r="D106" s="77">
        <v>48000</v>
      </c>
      <c r="E106" s="77">
        <v>12906.39</v>
      </c>
      <c r="F106" s="78">
        <f t="shared" si="6"/>
        <v>26.8883125</v>
      </c>
      <c r="G106" s="79">
        <f t="shared" si="7"/>
        <v>26.8883125</v>
      </c>
    </row>
    <row r="107" spans="1:7" s="4" customFormat="1" ht="37.5">
      <c r="A107" s="14" t="s">
        <v>128</v>
      </c>
      <c r="B107" s="8" t="s">
        <v>129</v>
      </c>
      <c r="C107" s="77">
        <v>11391200</v>
      </c>
      <c r="D107" s="77">
        <v>11391200</v>
      </c>
      <c r="E107" s="77">
        <v>2784334</v>
      </c>
      <c r="F107" s="78">
        <f t="shared" si="6"/>
        <v>24.44285062153241</v>
      </c>
      <c r="G107" s="79">
        <f t="shared" si="7"/>
        <v>24.44285062153241</v>
      </c>
    </row>
    <row r="108" spans="1:7" s="4" customFormat="1" ht="56.25">
      <c r="A108" s="14" t="s">
        <v>130</v>
      </c>
      <c r="B108" s="8" t="s">
        <v>131</v>
      </c>
      <c r="C108" s="77">
        <v>48400</v>
      </c>
      <c r="D108" s="77">
        <v>48400</v>
      </c>
      <c r="E108" s="77">
        <v>6000</v>
      </c>
      <c r="F108" s="78">
        <f t="shared" si="6"/>
        <v>12.396694214876034</v>
      </c>
      <c r="G108" s="79">
        <f t="shared" si="7"/>
        <v>12.396694214876034</v>
      </c>
    </row>
    <row r="109" spans="1:7" s="4" customFormat="1" ht="18.75">
      <c r="A109" s="13" t="s">
        <v>132</v>
      </c>
      <c r="B109" s="7" t="s">
        <v>133</v>
      </c>
      <c r="C109" s="48">
        <f>C110+C111</f>
        <v>1929197</v>
      </c>
      <c r="D109" s="48">
        <f>D110+D111</f>
        <v>2126275</v>
      </c>
      <c r="E109" s="48">
        <f>E110+E111</f>
        <v>289973.77</v>
      </c>
      <c r="F109" s="75">
        <f t="shared" si="6"/>
        <v>15.030801416340582</v>
      </c>
      <c r="G109" s="76">
        <f t="shared" si="7"/>
        <v>13.637641885456961</v>
      </c>
    </row>
    <row r="110" spans="1:7" s="4" customFormat="1" ht="18.75">
      <c r="A110" s="14">
        <v>100103</v>
      </c>
      <c r="B110" s="8" t="s">
        <v>204</v>
      </c>
      <c r="C110" s="77"/>
      <c r="D110" s="77">
        <v>100000</v>
      </c>
      <c r="E110" s="77">
        <v>14584</v>
      </c>
      <c r="F110" s="78"/>
      <c r="G110" s="79">
        <f t="shared" si="7"/>
        <v>14.584</v>
      </c>
    </row>
    <row r="111" spans="1:7" s="4" customFormat="1" ht="18.75">
      <c r="A111" s="14">
        <v>100203</v>
      </c>
      <c r="B111" s="8" t="s">
        <v>205</v>
      </c>
      <c r="C111" s="77">
        <v>1929197</v>
      </c>
      <c r="D111" s="77">
        <v>2026275</v>
      </c>
      <c r="E111" s="77">
        <v>275389.77</v>
      </c>
      <c r="F111" s="78">
        <f t="shared" si="6"/>
        <v>14.27483922067057</v>
      </c>
      <c r="G111" s="79">
        <f t="shared" si="7"/>
        <v>13.590937557833957</v>
      </c>
    </row>
    <row r="112" spans="1:7" s="4" customFormat="1" ht="18.75">
      <c r="A112" s="13" t="s">
        <v>134</v>
      </c>
      <c r="B112" s="7" t="s">
        <v>135</v>
      </c>
      <c r="C112" s="48">
        <f>C113+C114+C115+C116+C117</f>
        <v>10833926</v>
      </c>
      <c r="D112" s="48">
        <f>D113+D114+D115+D116+D117</f>
        <v>10897674</v>
      </c>
      <c r="E112" s="48">
        <f>E113+E114+E115+E116+E117</f>
        <v>2123137</v>
      </c>
      <c r="F112" s="75">
        <f t="shared" si="6"/>
        <v>19.59711557933846</v>
      </c>
      <c r="G112" s="76">
        <f t="shared" si="7"/>
        <v>19.482478554597982</v>
      </c>
    </row>
    <row r="113" spans="1:7" s="4" customFormat="1" ht="18.75">
      <c r="A113" s="14">
        <v>110201</v>
      </c>
      <c r="B113" s="8" t="s">
        <v>206</v>
      </c>
      <c r="C113" s="77">
        <v>2396646</v>
      </c>
      <c r="D113" s="77">
        <v>2396646</v>
      </c>
      <c r="E113" s="77">
        <v>487850</v>
      </c>
      <c r="F113" s="78">
        <f t="shared" si="6"/>
        <v>20.355530186769343</v>
      </c>
      <c r="G113" s="79">
        <f t="shared" si="7"/>
        <v>20.355530186769343</v>
      </c>
    </row>
    <row r="114" spans="1:7" s="4" customFormat="1" ht="18.75">
      <c r="A114" s="14">
        <v>110202</v>
      </c>
      <c r="B114" s="8" t="s">
        <v>207</v>
      </c>
      <c r="C114" s="77">
        <v>366054</v>
      </c>
      <c r="D114" s="77">
        <v>366054</v>
      </c>
      <c r="E114" s="77">
        <v>65852</v>
      </c>
      <c r="F114" s="78">
        <f t="shared" si="6"/>
        <v>17.989695509405717</v>
      </c>
      <c r="G114" s="79">
        <f t="shared" si="7"/>
        <v>17.989695509405717</v>
      </c>
    </row>
    <row r="115" spans="1:7" s="4" customFormat="1" ht="37.5">
      <c r="A115" s="14">
        <v>110204</v>
      </c>
      <c r="B115" s="8" t="s">
        <v>208</v>
      </c>
      <c r="C115" s="77">
        <v>4942244</v>
      </c>
      <c r="D115" s="77">
        <v>4995492</v>
      </c>
      <c r="E115" s="77">
        <v>920351</v>
      </c>
      <c r="F115" s="78">
        <f t="shared" si="6"/>
        <v>18.622127924076594</v>
      </c>
      <c r="G115" s="79">
        <f t="shared" si="7"/>
        <v>18.423630745480125</v>
      </c>
    </row>
    <row r="116" spans="1:7" s="4" customFormat="1" ht="18.75">
      <c r="A116" s="14">
        <v>110205</v>
      </c>
      <c r="B116" s="8" t="s">
        <v>209</v>
      </c>
      <c r="C116" s="77">
        <v>2556726</v>
      </c>
      <c r="D116" s="77">
        <v>2556726</v>
      </c>
      <c r="E116" s="77">
        <v>560028</v>
      </c>
      <c r="F116" s="78">
        <f t="shared" si="6"/>
        <v>21.904107049406154</v>
      </c>
      <c r="G116" s="79">
        <f t="shared" si="7"/>
        <v>21.904107049406154</v>
      </c>
    </row>
    <row r="117" spans="1:7" s="4" customFormat="1" ht="18.75">
      <c r="A117" s="14">
        <v>110502</v>
      </c>
      <c r="B117" s="8" t="s">
        <v>210</v>
      </c>
      <c r="C117" s="77">
        <v>572256</v>
      </c>
      <c r="D117" s="77">
        <v>582756</v>
      </c>
      <c r="E117" s="77">
        <v>89056</v>
      </c>
      <c r="F117" s="78">
        <f t="shared" si="6"/>
        <v>15.562265839065034</v>
      </c>
      <c r="G117" s="79">
        <f t="shared" si="7"/>
        <v>15.28186753975935</v>
      </c>
    </row>
    <row r="118" spans="1:7" s="4" customFormat="1" ht="18.75">
      <c r="A118" s="13" t="s">
        <v>136</v>
      </c>
      <c r="B118" s="7" t="s">
        <v>137</v>
      </c>
      <c r="C118" s="48">
        <f>C119+C121+C122+C123+C124+C120</f>
        <v>1485500</v>
      </c>
      <c r="D118" s="48">
        <f>D119+D121+D122+D123+D124+D120</f>
        <v>1491480</v>
      </c>
      <c r="E118" s="48">
        <f>E119+E121+E122+E123+E124+E120</f>
        <v>253323.06</v>
      </c>
      <c r="F118" s="75">
        <f t="shared" si="6"/>
        <v>17.053050151464152</v>
      </c>
      <c r="G118" s="76">
        <f t="shared" si="7"/>
        <v>16.98467696516212</v>
      </c>
    </row>
    <row r="119" spans="1:7" s="4" customFormat="1" ht="18.75">
      <c r="A119" s="14">
        <v>130102</v>
      </c>
      <c r="B119" s="8" t="s">
        <v>211</v>
      </c>
      <c r="C119" s="77">
        <v>42071</v>
      </c>
      <c r="D119" s="77">
        <v>44495</v>
      </c>
      <c r="E119" s="77">
        <v>5254.43</v>
      </c>
      <c r="F119" s="78">
        <f t="shared" si="6"/>
        <v>12.489434527346628</v>
      </c>
      <c r="G119" s="79">
        <f t="shared" si="7"/>
        <v>11.809034723002584</v>
      </c>
    </row>
    <row r="120" spans="1:7" s="4" customFormat="1" ht="37.5">
      <c r="A120" s="14">
        <v>130106</v>
      </c>
      <c r="B120" s="8" t="s">
        <v>246</v>
      </c>
      <c r="C120" s="77">
        <v>29929</v>
      </c>
      <c r="D120" s="77">
        <v>29929</v>
      </c>
      <c r="E120" s="77">
        <v>891.34</v>
      </c>
      <c r="F120" s="78">
        <f t="shared" si="6"/>
        <v>2.9781816966821477</v>
      </c>
      <c r="G120" s="79">
        <f t="shared" si="7"/>
        <v>2.9781816966821477</v>
      </c>
    </row>
    <row r="121" spans="1:7" s="4" customFormat="1" ht="37.5">
      <c r="A121" s="14">
        <v>130107</v>
      </c>
      <c r="B121" s="8" t="s">
        <v>212</v>
      </c>
      <c r="C121" s="77">
        <v>1250550</v>
      </c>
      <c r="D121" s="77">
        <v>1254106</v>
      </c>
      <c r="E121" s="77">
        <v>231646.29</v>
      </c>
      <c r="F121" s="78">
        <f t="shared" si="6"/>
        <v>18.52355283675183</v>
      </c>
      <c r="G121" s="79">
        <f t="shared" si="7"/>
        <v>18.471029562094433</v>
      </c>
    </row>
    <row r="122" spans="1:7" s="4" customFormat="1" ht="18.75">
      <c r="A122" s="14">
        <v>130112</v>
      </c>
      <c r="B122" s="8" t="s">
        <v>157</v>
      </c>
      <c r="C122" s="77">
        <v>85000</v>
      </c>
      <c r="D122" s="77">
        <v>85000</v>
      </c>
      <c r="E122" s="77">
        <v>0</v>
      </c>
      <c r="F122" s="78">
        <f t="shared" si="6"/>
        <v>0</v>
      </c>
      <c r="G122" s="79">
        <f t="shared" si="7"/>
        <v>0</v>
      </c>
    </row>
    <row r="123" spans="1:7" s="4" customFormat="1" ht="56.25">
      <c r="A123" s="14">
        <v>130201</v>
      </c>
      <c r="B123" s="8" t="s">
        <v>213</v>
      </c>
      <c r="C123" s="77">
        <v>25000</v>
      </c>
      <c r="D123" s="77">
        <v>25000</v>
      </c>
      <c r="E123" s="77">
        <v>3000</v>
      </c>
      <c r="F123" s="78">
        <f t="shared" si="6"/>
        <v>12</v>
      </c>
      <c r="G123" s="79">
        <f t="shared" si="7"/>
        <v>12</v>
      </c>
    </row>
    <row r="124" spans="1:7" s="4" customFormat="1" ht="37.5">
      <c r="A124" s="14">
        <v>130204</v>
      </c>
      <c r="B124" s="8" t="s">
        <v>214</v>
      </c>
      <c r="C124" s="77">
        <v>52950</v>
      </c>
      <c r="D124" s="77">
        <v>52950</v>
      </c>
      <c r="E124" s="77">
        <v>12531</v>
      </c>
      <c r="F124" s="78">
        <f>E124*100/C124</f>
        <v>23.665722379603398</v>
      </c>
      <c r="G124" s="79">
        <f t="shared" si="7"/>
        <v>23.665722379603398</v>
      </c>
    </row>
    <row r="125" spans="1:7" s="4" customFormat="1" ht="18.75" hidden="1">
      <c r="A125" s="13" t="s">
        <v>138</v>
      </c>
      <c r="B125" s="7" t="s">
        <v>139</v>
      </c>
      <c r="C125" s="48"/>
      <c r="D125" s="48"/>
      <c r="E125" s="48"/>
      <c r="F125" s="78"/>
      <c r="G125" s="79"/>
    </row>
    <row r="126" spans="1:7" s="4" customFormat="1" ht="37.5" hidden="1">
      <c r="A126" s="14" t="s">
        <v>140</v>
      </c>
      <c r="B126" s="8" t="s">
        <v>141</v>
      </c>
      <c r="C126" s="36"/>
      <c r="D126" s="36"/>
      <c r="E126" s="36"/>
      <c r="F126" s="78"/>
      <c r="G126" s="79"/>
    </row>
    <row r="127" spans="1:7" s="4" customFormat="1" ht="37.5">
      <c r="A127" s="13">
        <v>160000</v>
      </c>
      <c r="B127" s="7" t="s">
        <v>163</v>
      </c>
      <c r="C127" s="48">
        <f>C128</f>
        <v>4500</v>
      </c>
      <c r="D127" s="48">
        <f>D128</f>
        <v>4500</v>
      </c>
      <c r="E127" s="48">
        <f>E128</f>
        <v>0</v>
      </c>
      <c r="F127" s="75">
        <f t="shared" si="6"/>
        <v>0</v>
      </c>
      <c r="G127" s="76">
        <f t="shared" si="7"/>
        <v>0</v>
      </c>
    </row>
    <row r="128" spans="1:7" s="4" customFormat="1" ht="18.75">
      <c r="A128" s="14">
        <v>160101</v>
      </c>
      <c r="B128" s="8" t="s">
        <v>215</v>
      </c>
      <c r="C128" s="77">
        <v>4500</v>
      </c>
      <c r="D128" s="77">
        <v>4500</v>
      </c>
      <c r="E128" s="77">
        <v>0</v>
      </c>
      <c r="F128" s="78">
        <f t="shared" si="6"/>
        <v>0</v>
      </c>
      <c r="G128" s="79">
        <f t="shared" si="7"/>
        <v>0</v>
      </c>
    </row>
    <row r="129" spans="1:7" s="4" customFormat="1" ht="37.5">
      <c r="A129" s="13" t="s">
        <v>142</v>
      </c>
      <c r="B129" s="7" t="s">
        <v>143</v>
      </c>
      <c r="C129" s="48">
        <f>C130+C131</f>
        <v>1391100</v>
      </c>
      <c r="D129" s="48">
        <f>D130+D131</f>
        <v>1391100</v>
      </c>
      <c r="E129" s="48">
        <f>E130+E131</f>
        <v>219874</v>
      </c>
      <c r="F129" s="75">
        <f t="shared" si="6"/>
        <v>15.805765221766947</v>
      </c>
      <c r="G129" s="76">
        <f t="shared" si="7"/>
        <v>15.805765221766947</v>
      </c>
    </row>
    <row r="130" spans="1:7" s="4" customFormat="1" ht="56.25">
      <c r="A130" s="14" t="s">
        <v>144</v>
      </c>
      <c r="B130" s="8" t="s">
        <v>145</v>
      </c>
      <c r="C130" s="77">
        <v>1356100</v>
      </c>
      <c r="D130" s="77">
        <v>1356100</v>
      </c>
      <c r="E130" s="77">
        <v>213464</v>
      </c>
      <c r="F130" s="78">
        <f t="shared" si="6"/>
        <v>15.741022048521495</v>
      </c>
      <c r="G130" s="79">
        <f t="shared" si="7"/>
        <v>15.741022048521495</v>
      </c>
    </row>
    <row r="131" spans="1:7" s="4" customFormat="1" ht="37.5">
      <c r="A131" s="14" t="s">
        <v>146</v>
      </c>
      <c r="B131" s="8" t="s">
        <v>147</v>
      </c>
      <c r="C131" s="77">
        <v>35000</v>
      </c>
      <c r="D131" s="77">
        <v>35000</v>
      </c>
      <c r="E131" s="77">
        <v>6410</v>
      </c>
      <c r="F131" s="78">
        <f t="shared" si="6"/>
        <v>18.314285714285713</v>
      </c>
      <c r="G131" s="79">
        <f t="shared" si="7"/>
        <v>18.314285714285713</v>
      </c>
    </row>
    <row r="132" spans="1:7" s="4" customFormat="1" ht="18.75" hidden="1">
      <c r="A132" s="13" t="s">
        <v>148</v>
      </c>
      <c r="B132" s="7" t="s">
        <v>149</v>
      </c>
      <c r="C132" s="48"/>
      <c r="D132" s="48"/>
      <c r="E132" s="48"/>
      <c r="F132" s="75"/>
      <c r="G132" s="76"/>
    </row>
    <row r="133" spans="1:7" s="4" customFormat="1" ht="18.75" hidden="1">
      <c r="A133" s="14" t="s">
        <v>150</v>
      </c>
      <c r="B133" s="8" t="s">
        <v>151</v>
      </c>
      <c r="C133" s="36"/>
      <c r="D133" s="36"/>
      <c r="E133" s="36"/>
      <c r="F133" s="78"/>
      <c r="G133" s="79"/>
    </row>
    <row r="134" spans="1:7" s="4" customFormat="1" ht="37.5" hidden="1">
      <c r="A134" s="13">
        <v>210000</v>
      </c>
      <c r="B134" s="7" t="s">
        <v>218</v>
      </c>
      <c r="C134" s="48">
        <f>C135</f>
        <v>0</v>
      </c>
      <c r="D134" s="48">
        <f>D135</f>
        <v>0</v>
      </c>
      <c r="E134" s="48">
        <f>E135</f>
        <v>0</v>
      </c>
      <c r="F134" s="75"/>
      <c r="G134" s="76" t="e">
        <f t="shared" si="7"/>
        <v>#DIV/0!</v>
      </c>
    </row>
    <row r="135" spans="1:7" s="4" customFormat="1" ht="37.5" hidden="1">
      <c r="A135" s="14">
        <v>210105</v>
      </c>
      <c r="B135" s="8" t="s">
        <v>216</v>
      </c>
      <c r="C135" s="77"/>
      <c r="D135" s="77"/>
      <c r="E135" s="77"/>
      <c r="F135" s="78"/>
      <c r="G135" s="79" t="e">
        <f aca="true" t="shared" si="8" ref="G135:G148">E135*100/D135</f>
        <v>#DIV/0!</v>
      </c>
    </row>
    <row r="136" spans="1:7" s="4" customFormat="1" ht="18.75">
      <c r="A136" s="13" t="s">
        <v>152</v>
      </c>
      <c r="B136" s="7" t="s">
        <v>153</v>
      </c>
      <c r="C136" s="48">
        <f>SUM(C137:C148)</f>
        <v>17134393</v>
      </c>
      <c r="D136" s="48">
        <f>SUM(D137:D148)</f>
        <v>17247162</v>
      </c>
      <c r="E136" s="48">
        <f>SUM(E137:E148)</f>
        <v>4092096.65</v>
      </c>
      <c r="F136" s="75">
        <f>E136*100/C136</f>
        <v>23.882355505677967</v>
      </c>
      <c r="G136" s="76">
        <f t="shared" si="8"/>
        <v>23.72620289645334</v>
      </c>
    </row>
    <row r="137" spans="1:7" s="4" customFormat="1" ht="18.75">
      <c r="A137" s="14" t="s">
        <v>154</v>
      </c>
      <c r="B137" s="8" t="s">
        <v>155</v>
      </c>
      <c r="C137" s="77">
        <v>128000</v>
      </c>
      <c r="D137" s="77">
        <v>128000</v>
      </c>
      <c r="E137" s="77"/>
      <c r="F137" s="78">
        <f>E137*100/C137</f>
        <v>0</v>
      </c>
      <c r="G137" s="79">
        <f t="shared" si="8"/>
        <v>0</v>
      </c>
    </row>
    <row r="138" spans="1:7" s="4" customFormat="1" ht="86.25" customHeight="1" hidden="1">
      <c r="A138" s="64">
        <v>250203</v>
      </c>
      <c r="B138" s="65" t="s">
        <v>241</v>
      </c>
      <c r="C138" s="77"/>
      <c r="D138" s="77">
        <v>0</v>
      </c>
      <c r="E138" s="77">
        <v>0</v>
      </c>
      <c r="F138" s="78"/>
      <c r="G138" s="79" t="e">
        <f t="shared" si="8"/>
        <v>#DIV/0!</v>
      </c>
    </row>
    <row r="139" spans="1:7" s="4" customFormat="1" ht="86.25" customHeight="1">
      <c r="A139" s="14" t="s">
        <v>234</v>
      </c>
      <c r="B139" s="8" t="s">
        <v>235</v>
      </c>
      <c r="C139" s="77">
        <v>6662945</v>
      </c>
      <c r="D139" s="77">
        <v>6662945</v>
      </c>
      <c r="E139" s="77">
        <v>1558086.02</v>
      </c>
      <c r="F139" s="78">
        <f>E139*100/C139</f>
        <v>23.384344610378744</v>
      </c>
      <c r="G139" s="79">
        <f aca="true" t="shared" si="9" ref="G139:G145">E139*100/D139</f>
        <v>23.384344610378744</v>
      </c>
    </row>
    <row r="140" spans="1:7" s="4" customFormat="1" ht="86.25" customHeight="1">
      <c r="A140" s="14" t="s">
        <v>236</v>
      </c>
      <c r="B140" s="8" t="s">
        <v>237</v>
      </c>
      <c r="C140" s="77">
        <v>9396346</v>
      </c>
      <c r="D140" s="77">
        <v>9396346</v>
      </c>
      <c r="E140" s="77">
        <v>2345106</v>
      </c>
      <c r="F140" s="78">
        <f>E140*100/C140</f>
        <v>24.95763778813594</v>
      </c>
      <c r="G140" s="79">
        <f t="shared" si="9"/>
        <v>24.95763778813594</v>
      </c>
    </row>
    <row r="141" spans="1:7" s="4" customFormat="1" ht="86.25" customHeight="1" hidden="1">
      <c r="A141" s="14">
        <v>250313</v>
      </c>
      <c r="B141" s="8" t="s">
        <v>24</v>
      </c>
      <c r="C141" s="77"/>
      <c r="D141" s="77"/>
      <c r="E141" s="77">
        <v>0</v>
      </c>
      <c r="F141" s="78" t="e">
        <f>E141*100/C141</f>
        <v>#DIV/0!</v>
      </c>
      <c r="G141" s="79"/>
    </row>
    <row r="142" spans="1:7" s="4" customFormat="1" ht="38.25" customHeight="1" hidden="1">
      <c r="A142" s="14">
        <v>250315</v>
      </c>
      <c r="B142" s="8" t="s">
        <v>240</v>
      </c>
      <c r="C142" s="77"/>
      <c r="D142" s="77"/>
      <c r="E142" s="77"/>
      <c r="F142" s="78"/>
      <c r="G142" s="79" t="e">
        <f t="shared" si="9"/>
        <v>#DIV/0!</v>
      </c>
    </row>
    <row r="143" spans="1:7" s="4" customFormat="1" ht="86.25" customHeight="1">
      <c r="A143" s="14" t="s">
        <v>238</v>
      </c>
      <c r="B143" s="8" t="s">
        <v>50</v>
      </c>
      <c r="C143" s="77">
        <v>381199</v>
      </c>
      <c r="D143" s="77">
        <v>381199</v>
      </c>
      <c r="E143" s="77">
        <v>58300</v>
      </c>
      <c r="F143" s="78">
        <f>E143*100/C143</f>
        <v>15.293849144410137</v>
      </c>
      <c r="G143" s="79">
        <f t="shared" si="9"/>
        <v>15.293849144410137</v>
      </c>
    </row>
    <row r="144" spans="1:7" s="4" customFormat="1" ht="67.5" customHeight="1">
      <c r="A144" s="14">
        <v>250353</v>
      </c>
      <c r="B144" s="8" t="s">
        <v>185</v>
      </c>
      <c r="C144" s="77">
        <v>30000</v>
      </c>
      <c r="D144" s="77">
        <v>30000</v>
      </c>
      <c r="E144" s="77">
        <v>0</v>
      </c>
      <c r="F144" s="78">
        <f>E144*100/C144</f>
        <v>0</v>
      </c>
      <c r="G144" s="79">
        <f t="shared" si="9"/>
        <v>0</v>
      </c>
    </row>
    <row r="145" spans="1:7" s="4" customFormat="1" ht="47.25" customHeight="1">
      <c r="A145" s="14" t="s">
        <v>239</v>
      </c>
      <c r="B145" s="8" t="s">
        <v>2</v>
      </c>
      <c r="C145" s="77"/>
      <c r="D145" s="77">
        <v>74951</v>
      </c>
      <c r="E145" s="77">
        <v>74951</v>
      </c>
      <c r="F145" s="78"/>
      <c r="G145" s="79">
        <f t="shared" si="9"/>
        <v>100</v>
      </c>
    </row>
    <row r="146" spans="1:7" s="4" customFormat="1" ht="37.5" hidden="1">
      <c r="A146" s="15">
        <v>250403</v>
      </c>
      <c r="B146" s="9" t="s">
        <v>217</v>
      </c>
      <c r="C146" s="77"/>
      <c r="D146" s="77">
        <v>0</v>
      </c>
      <c r="E146" s="77"/>
      <c r="F146" s="78"/>
      <c r="G146" s="79" t="e">
        <f t="shared" si="8"/>
        <v>#DIV/0!</v>
      </c>
    </row>
    <row r="147" spans="1:7" s="4" customFormat="1" ht="37.5" hidden="1">
      <c r="A147" s="15">
        <v>250344</v>
      </c>
      <c r="B147" s="9" t="s">
        <v>233</v>
      </c>
      <c r="C147" s="77"/>
      <c r="D147" s="77">
        <v>0</v>
      </c>
      <c r="E147" s="77">
        <v>0</v>
      </c>
      <c r="F147" s="78"/>
      <c r="G147" s="79" t="e">
        <f t="shared" si="8"/>
        <v>#DIV/0!</v>
      </c>
    </row>
    <row r="148" spans="1:7" s="4" customFormat="1" ht="19.5" thickBot="1">
      <c r="A148" s="15" t="s">
        <v>156</v>
      </c>
      <c r="B148" s="9" t="s">
        <v>157</v>
      </c>
      <c r="C148" s="77">
        <v>535903</v>
      </c>
      <c r="D148" s="77">
        <v>573721</v>
      </c>
      <c r="E148" s="77">
        <v>55653.63</v>
      </c>
      <c r="F148" s="78">
        <f>E148*100/C148</f>
        <v>10.385019303866558</v>
      </c>
      <c r="G148" s="79">
        <f t="shared" si="8"/>
        <v>9.700469391916977</v>
      </c>
    </row>
    <row r="149" spans="1:7" s="4" customFormat="1" ht="19.5" thickBot="1">
      <c r="A149" s="10" t="s">
        <v>3</v>
      </c>
      <c r="B149" s="11" t="s">
        <v>158</v>
      </c>
      <c r="C149" s="38">
        <f>C136+C134+C132+C129+C127+C118+C112+C109+C71+C68+C56+C54+C52</f>
        <v>244577481</v>
      </c>
      <c r="D149" s="38">
        <f>D136+D134+D129+D127+D118+D112+D109+D71+D68+D56+D54+D52</f>
        <v>245434126</v>
      </c>
      <c r="E149" s="38">
        <f>E136+E134+E129+E127+E118+E112+E109+E71+E68+E56+E54+E52</f>
        <v>58008395.35</v>
      </c>
      <c r="F149" s="80">
        <f>E149*100/C149</f>
        <v>23.717799002926192</v>
      </c>
      <c r="G149" s="81">
        <f>E149*100/D149</f>
        <v>23.63501616315573</v>
      </c>
    </row>
    <row r="150" spans="1:7" ht="19.5" thickBot="1">
      <c r="A150" s="97" t="s">
        <v>33</v>
      </c>
      <c r="B150" s="98"/>
      <c r="C150" s="98"/>
      <c r="D150" s="98"/>
      <c r="E150" s="98"/>
      <c r="F150" s="98"/>
      <c r="G150" s="99"/>
    </row>
    <row r="151" spans="1:7" ht="18.75">
      <c r="A151" s="24">
        <v>12030000</v>
      </c>
      <c r="B151" s="17" t="s">
        <v>51</v>
      </c>
      <c r="C151" s="33">
        <v>589950</v>
      </c>
      <c r="D151" s="33">
        <v>589950</v>
      </c>
      <c r="E151" s="33">
        <v>176478</v>
      </c>
      <c r="F151" s="44">
        <f>E151/C151*100</f>
        <v>29.91406051360285</v>
      </c>
      <c r="G151" s="37">
        <f>E151/D151*100</f>
        <v>29.91406051360285</v>
      </c>
    </row>
    <row r="152" spans="1:7" ht="37.5">
      <c r="A152" s="24">
        <v>18010100</v>
      </c>
      <c r="B152" s="17" t="s">
        <v>247</v>
      </c>
      <c r="C152" s="33"/>
      <c r="D152" s="33"/>
      <c r="E152" s="33">
        <v>3682</v>
      </c>
      <c r="F152" s="44"/>
      <c r="G152" s="37"/>
    </row>
    <row r="153" spans="1:7" ht="72" customHeight="1">
      <c r="A153" s="24">
        <v>18041500</v>
      </c>
      <c r="B153" s="17" t="s">
        <v>52</v>
      </c>
      <c r="C153" s="33">
        <v>336000</v>
      </c>
      <c r="D153" s="33">
        <v>336000</v>
      </c>
      <c r="E153" s="33">
        <v>81357</v>
      </c>
      <c r="F153" s="44">
        <f>E153/C153*100</f>
        <v>24.213392857142857</v>
      </c>
      <c r="G153" s="37">
        <f>E153/D153*100</f>
        <v>24.213392857142857</v>
      </c>
    </row>
    <row r="154" spans="1:7" ht="18.75">
      <c r="A154" s="24">
        <v>18050000</v>
      </c>
      <c r="B154" s="17" t="s">
        <v>13</v>
      </c>
      <c r="C154" s="33">
        <v>7702000</v>
      </c>
      <c r="D154" s="33">
        <v>7702000</v>
      </c>
      <c r="E154" s="33">
        <v>3060390</v>
      </c>
      <c r="F154" s="44">
        <f>E154/C154*100</f>
        <v>39.735003895092184</v>
      </c>
      <c r="G154" s="37">
        <f>E154/D154*100</f>
        <v>39.735003895092184</v>
      </c>
    </row>
    <row r="155" spans="1:7" ht="18.75">
      <c r="A155" s="24">
        <v>19010000</v>
      </c>
      <c r="B155" s="17" t="s">
        <v>53</v>
      </c>
      <c r="C155" s="33">
        <v>603200</v>
      </c>
      <c r="D155" s="33">
        <v>603200</v>
      </c>
      <c r="E155" s="33">
        <v>127015</v>
      </c>
      <c r="F155" s="44">
        <f>E155/C155*100</f>
        <v>21.056863395225463</v>
      </c>
      <c r="G155" s="37">
        <f>E155/D155*100</f>
        <v>21.056863395225463</v>
      </c>
    </row>
    <row r="156" spans="1:7" ht="37.5">
      <c r="A156" s="18">
        <v>21110000</v>
      </c>
      <c r="B156" s="19" t="s">
        <v>34</v>
      </c>
      <c r="C156" s="36">
        <v>150000</v>
      </c>
      <c r="D156" s="36">
        <v>150000</v>
      </c>
      <c r="E156" s="36">
        <v>202257</v>
      </c>
      <c r="F156" s="44">
        <f>E156/C156*100</f>
        <v>134.838</v>
      </c>
      <c r="G156" s="37">
        <f>E156/D156*100</f>
        <v>134.838</v>
      </c>
    </row>
    <row r="157" spans="1:7" ht="56.25">
      <c r="A157" s="18">
        <v>24062100</v>
      </c>
      <c r="B157" s="19" t="s">
        <v>54</v>
      </c>
      <c r="C157" s="36">
        <v>7000</v>
      </c>
      <c r="D157" s="36">
        <v>7000</v>
      </c>
      <c r="E157" s="36">
        <v>5092</v>
      </c>
      <c r="F157" s="44">
        <f>E157/C157*100</f>
        <v>72.74285714285715</v>
      </c>
      <c r="G157" s="37">
        <f>E157/D157*100</f>
        <v>72.74285714285715</v>
      </c>
    </row>
    <row r="158" spans="1:7" ht="37.5">
      <c r="A158" s="18">
        <v>24170000</v>
      </c>
      <c r="B158" s="19" t="s">
        <v>187</v>
      </c>
      <c r="C158" s="36"/>
      <c r="D158" s="36"/>
      <c r="E158" s="36">
        <v>197</v>
      </c>
      <c r="F158" s="44"/>
      <c r="G158" s="37"/>
    </row>
    <row r="159" spans="1:7" ht="18.75">
      <c r="A159" s="18">
        <v>25000000</v>
      </c>
      <c r="B159" s="19" t="s">
        <v>35</v>
      </c>
      <c r="C159" s="36">
        <v>1524220</v>
      </c>
      <c r="D159" s="36">
        <v>1524220</v>
      </c>
      <c r="E159" s="36">
        <v>1562629</v>
      </c>
      <c r="F159" s="44">
        <f aca="true" t="shared" si="10" ref="F159:F165">E159/C159*100</f>
        <v>102.51991182375248</v>
      </c>
      <c r="G159" s="37">
        <f>E159/D159*100</f>
        <v>102.51991182375248</v>
      </c>
    </row>
    <row r="160" spans="1:7" ht="18.75">
      <c r="A160" s="18">
        <v>50110000</v>
      </c>
      <c r="B160" s="19" t="s">
        <v>36</v>
      </c>
      <c r="C160" s="36">
        <v>579118</v>
      </c>
      <c r="D160" s="36">
        <v>579118</v>
      </c>
      <c r="E160" s="36">
        <v>115681</v>
      </c>
      <c r="F160" s="44">
        <f t="shared" si="10"/>
        <v>19.97537634817084</v>
      </c>
      <c r="G160" s="37">
        <f>E160/D160*100</f>
        <v>19.97537634817084</v>
      </c>
    </row>
    <row r="161" spans="1:7" ht="37.5">
      <c r="A161" s="29">
        <v>31030000</v>
      </c>
      <c r="B161" s="30" t="s">
        <v>188</v>
      </c>
      <c r="C161" s="51"/>
      <c r="D161" s="51"/>
      <c r="E161" s="51">
        <v>9200</v>
      </c>
      <c r="F161" s="54"/>
      <c r="G161" s="52"/>
    </row>
    <row r="162" spans="1:7" ht="19.5" thickBot="1">
      <c r="A162" s="29">
        <v>33010000</v>
      </c>
      <c r="B162" s="30" t="s">
        <v>37</v>
      </c>
      <c r="C162" s="51">
        <v>1100000</v>
      </c>
      <c r="D162" s="51">
        <v>1100000</v>
      </c>
      <c r="E162" s="51">
        <v>410609</v>
      </c>
      <c r="F162" s="54">
        <f t="shared" si="10"/>
        <v>37.32809090909091</v>
      </c>
      <c r="G162" s="52">
        <f aca="true" t="shared" si="11" ref="G162:G169">E162/D162*100</f>
        <v>37.32809090909091</v>
      </c>
    </row>
    <row r="163" spans="1:7" ht="19.5" thickBot="1">
      <c r="A163" s="20"/>
      <c r="B163" s="21" t="s">
        <v>38</v>
      </c>
      <c r="C163" s="38">
        <f>SUM(C151:C162)</f>
        <v>12591488</v>
      </c>
      <c r="D163" s="38">
        <f>SUM(D151:D162)</f>
        <v>12591488</v>
      </c>
      <c r="E163" s="38">
        <f>SUM(E151:E162)</f>
        <v>5754587</v>
      </c>
      <c r="F163" s="39">
        <f t="shared" si="10"/>
        <v>45.70219977178234</v>
      </c>
      <c r="G163" s="40">
        <f t="shared" si="11"/>
        <v>45.70219977178234</v>
      </c>
    </row>
    <row r="164" spans="1:7" ht="18.75" customHeight="1" hidden="1" thickBot="1">
      <c r="A164" s="24">
        <v>41030400</v>
      </c>
      <c r="B164" s="17" t="s">
        <v>39</v>
      </c>
      <c r="C164" s="33"/>
      <c r="D164" s="33"/>
      <c r="E164" s="33"/>
      <c r="F164" s="49"/>
      <c r="G164" s="40"/>
    </row>
    <row r="165" spans="1:7" ht="65.25" customHeight="1">
      <c r="A165" s="24">
        <v>41034400</v>
      </c>
      <c r="B165" s="19" t="s">
        <v>189</v>
      </c>
      <c r="C165" s="33">
        <v>2390900</v>
      </c>
      <c r="D165" s="33">
        <v>2390900</v>
      </c>
      <c r="E165" s="33">
        <v>442268</v>
      </c>
      <c r="F165" s="54">
        <f t="shared" si="10"/>
        <v>18.497971475176712</v>
      </c>
      <c r="G165" s="55">
        <f t="shared" si="11"/>
        <v>18.497971475176712</v>
      </c>
    </row>
    <row r="166" spans="1:7" ht="19.5" thickBot="1">
      <c r="A166" s="18">
        <v>41035000</v>
      </c>
      <c r="B166" s="19" t="s">
        <v>2</v>
      </c>
      <c r="C166" s="36"/>
      <c r="D166" s="36">
        <v>968165</v>
      </c>
      <c r="E166" s="36">
        <v>968165</v>
      </c>
      <c r="F166" s="44"/>
      <c r="G166" s="50">
        <f t="shared" si="11"/>
        <v>100</v>
      </c>
    </row>
    <row r="167" spans="1:7" ht="19.5" hidden="1" thickBot="1">
      <c r="A167" s="29"/>
      <c r="B167" s="30"/>
      <c r="C167" s="51"/>
      <c r="D167" s="51"/>
      <c r="E167" s="51"/>
      <c r="F167" s="44"/>
      <c r="G167" s="56"/>
    </row>
    <row r="168" spans="1:7" ht="18.75" customHeight="1">
      <c r="A168" s="100" t="s">
        <v>40</v>
      </c>
      <c r="B168" s="101"/>
      <c r="C168" s="57">
        <f>C163+C164+C165+C166</f>
        <v>14982388</v>
      </c>
      <c r="D168" s="57">
        <f>D163+D164+D165+D166</f>
        <v>15950553</v>
      </c>
      <c r="E168" s="57">
        <f>E163+E164+E165+E166</f>
        <v>7165020</v>
      </c>
      <c r="F168" s="58">
        <f>E168/C168*100</f>
        <v>47.82295052030424</v>
      </c>
      <c r="G168" s="59">
        <f t="shared" si="11"/>
        <v>44.92019806460629</v>
      </c>
    </row>
    <row r="169" spans="1:7" ht="19.5" customHeight="1" thickBot="1">
      <c r="A169" s="102" t="s">
        <v>41</v>
      </c>
      <c r="B169" s="103"/>
      <c r="C169" s="60">
        <f>C162+C154+C161+C158+C152</f>
        <v>8802000</v>
      </c>
      <c r="D169" s="60">
        <f>D162+D154+D161+D158+D152</f>
        <v>8802000</v>
      </c>
      <c r="E169" s="60">
        <f>E162+E154+E161+E158+E152</f>
        <v>3484078</v>
      </c>
      <c r="F169" s="61">
        <f>E169/C169*100</f>
        <v>39.58279936378096</v>
      </c>
      <c r="G169" s="62">
        <f t="shared" si="11"/>
        <v>39.58279936378096</v>
      </c>
    </row>
    <row r="170" spans="1:7" ht="19.5" thickBot="1">
      <c r="A170" s="97" t="s">
        <v>159</v>
      </c>
      <c r="B170" s="98"/>
      <c r="C170" s="98"/>
      <c r="D170" s="98"/>
      <c r="E170" s="98"/>
      <c r="F170" s="98"/>
      <c r="G170" s="99"/>
    </row>
    <row r="171" spans="1:7" ht="18.75">
      <c r="A171" s="13" t="s">
        <v>57</v>
      </c>
      <c r="B171" s="7" t="s">
        <v>58</v>
      </c>
      <c r="C171" s="48">
        <f>C172</f>
        <v>175134</v>
      </c>
      <c r="D171" s="48">
        <f>D172</f>
        <v>229632</v>
      </c>
      <c r="E171" s="48">
        <f>E172</f>
        <v>52973.78</v>
      </c>
      <c r="F171" s="75">
        <f>E171*100/C171</f>
        <v>30.247570431783664</v>
      </c>
      <c r="G171" s="76">
        <f>E171*100/D171</f>
        <v>23.06898864269788</v>
      </c>
    </row>
    <row r="172" spans="1:7" ht="18.75">
      <c r="A172" s="14">
        <v>10116</v>
      </c>
      <c r="B172" s="8" t="s">
        <v>190</v>
      </c>
      <c r="C172" s="77">
        <v>175134</v>
      </c>
      <c r="D172" s="77">
        <v>229632</v>
      </c>
      <c r="E172" s="77">
        <v>52973.78</v>
      </c>
      <c r="F172" s="78"/>
      <c r="G172" s="79">
        <f aca="true" t="shared" si="12" ref="G172:G216">E172*100/D172</f>
        <v>23.06898864269788</v>
      </c>
    </row>
    <row r="173" spans="1:7" ht="37.5" hidden="1">
      <c r="A173" s="13">
        <v>60000</v>
      </c>
      <c r="B173" s="7" t="s">
        <v>60</v>
      </c>
      <c r="C173" s="48">
        <f>C174</f>
        <v>0</v>
      </c>
      <c r="D173" s="48">
        <f>D174</f>
        <v>0</v>
      </c>
      <c r="E173" s="48">
        <f>E174</f>
        <v>0</v>
      </c>
      <c r="F173" s="75"/>
      <c r="G173" s="76"/>
    </row>
    <row r="174" spans="1:7" ht="18.75" hidden="1">
      <c r="A174" s="14">
        <v>60702</v>
      </c>
      <c r="B174" s="8" t="s">
        <v>191</v>
      </c>
      <c r="C174" s="77"/>
      <c r="D174" s="77"/>
      <c r="E174" s="77">
        <v>0</v>
      </c>
      <c r="F174" s="78"/>
      <c r="G174" s="79"/>
    </row>
    <row r="175" spans="1:7" ht="18.75">
      <c r="A175" s="13" t="s">
        <v>61</v>
      </c>
      <c r="B175" s="7" t="s">
        <v>62</v>
      </c>
      <c r="C175" s="48">
        <f>C176+C177+C178+C181+C179</f>
        <v>1633610</v>
      </c>
      <c r="D175" s="48">
        <f>D176+D177+D178+D181+D179</f>
        <v>2611595</v>
      </c>
      <c r="E175" s="48">
        <f>E176+E177+E178+E181+E179+E180</f>
        <v>1103221.26</v>
      </c>
      <c r="F175" s="75">
        <f>E175*100/C175</f>
        <v>67.53271955974805</v>
      </c>
      <c r="G175" s="76">
        <f t="shared" si="12"/>
        <v>42.24319850512809</v>
      </c>
    </row>
    <row r="176" spans="1:7" ht="18.75">
      <c r="A176" s="14">
        <v>70101</v>
      </c>
      <c r="B176" s="8" t="s">
        <v>192</v>
      </c>
      <c r="C176" s="77">
        <v>1082426</v>
      </c>
      <c r="D176" s="77">
        <v>1447736</v>
      </c>
      <c r="E176" s="77">
        <v>266117.63</v>
      </c>
      <c r="F176" s="78">
        <f>E176*100/C176</f>
        <v>24.585295438210096</v>
      </c>
      <c r="G176" s="79">
        <f t="shared" si="12"/>
        <v>18.38164071350025</v>
      </c>
    </row>
    <row r="177" spans="1:7" ht="56.25">
      <c r="A177" s="14">
        <v>70201</v>
      </c>
      <c r="B177" s="8" t="s">
        <v>220</v>
      </c>
      <c r="C177" s="77">
        <v>422360</v>
      </c>
      <c r="D177" s="77">
        <v>617497</v>
      </c>
      <c r="E177" s="77">
        <v>516689.22</v>
      </c>
      <c r="F177" s="78">
        <f>E177*100/C177</f>
        <v>122.33384316696657</v>
      </c>
      <c r="G177" s="79">
        <f t="shared" si="12"/>
        <v>83.6747741284573</v>
      </c>
    </row>
    <row r="178" spans="1:7" ht="28.5" customHeight="1">
      <c r="A178" s="14">
        <v>70303</v>
      </c>
      <c r="B178" s="8" t="s">
        <v>221</v>
      </c>
      <c r="C178" s="77"/>
      <c r="D178" s="77"/>
      <c r="E178" s="77">
        <v>2218.84</v>
      </c>
      <c r="F178" s="78"/>
      <c r="G178" s="79"/>
    </row>
    <row r="179" spans="1:7" ht="38.25" customHeight="1">
      <c r="A179" s="14">
        <v>70401</v>
      </c>
      <c r="B179" s="8" t="s">
        <v>242</v>
      </c>
      <c r="C179" s="77"/>
      <c r="D179" s="77"/>
      <c r="E179" s="77">
        <v>337.87</v>
      </c>
      <c r="F179" s="78"/>
      <c r="G179" s="79"/>
    </row>
    <row r="180" spans="1:7" ht="38.25" customHeight="1">
      <c r="A180" s="14">
        <v>70806</v>
      </c>
      <c r="B180" s="8" t="s">
        <v>199</v>
      </c>
      <c r="C180" s="77"/>
      <c r="D180" s="77"/>
      <c r="E180" s="77">
        <v>850</v>
      </c>
      <c r="F180" s="78"/>
      <c r="G180" s="79"/>
    </row>
    <row r="181" spans="1:7" ht="18.75">
      <c r="A181" s="14">
        <v>70807</v>
      </c>
      <c r="B181" s="8" t="s">
        <v>200</v>
      </c>
      <c r="C181" s="77">
        <v>128824</v>
      </c>
      <c r="D181" s="77">
        <v>546362</v>
      </c>
      <c r="E181" s="77">
        <v>317007.7</v>
      </c>
      <c r="F181" s="78">
        <f>E181*100/C181</f>
        <v>246.07813761410918</v>
      </c>
      <c r="G181" s="79">
        <f t="shared" si="12"/>
        <v>58.02154981495785</v>
      </c>
    </row>
    <row r="182" spans="1:7" ht="18.75">
      <c r="A182" s="13" t="s">
        <v>63</v>
      </c>
      <c r="B182" s="7" t="s">
        <v>64</v>
      </c>
      <c r="C182" s="48">
        <f>SUM(C183)</f>
        <v>10161</v>
      </c>
      <c r="D182" s="48">
        <f>SUM(D183)</f>
        <v>10161</v>
      </c>
      <c r="E182" s="48">
        <f>SUM(E183)</f>
        <v>771854.4</v>
      </c>
      <c r="F182" s="48">
        <f>SUM(F183)</f>
        <v>7596.244464127546</v>
      </c>
      <c r="G182" s="48">
        <f>SUM(G183)</f>
        <v>7596.244464127546</v>
      </c>
    </row>
    <row r="183" spans="1:7" ht="27" customHeight="1">
      <c r="A183" s="14">
        <v>80800</v>
      </c>
      <c r="B183" s="8" t="s">
        <v>222</v>
      </c>
      <c r="C183" s="77">
        <v>10161</v>
      </c>
      <c r="D183" s="77">
        <v>10161</v>
      </c>
      <c r="E183" s="77">
        <v>771854.4</v>
      </c>
      <c r="F183" s="78">
        <f>E183*100/C183</f>
        <v>7596.244464127546</v>
      </c>
      <c r="G183" s="79">
        <f>E183*100/D183</f>
        <v>7596.244464127546</v>
      </c>
    </row>
    <row r="184" spans="1:7" ht="18.75">
      <c r="A184" s="13" t="s">
        <v>65</v>
      </c>
      <c r="B184" s="7" t="s">
        <v>66</v>
      </c>
      <c r="C184" s="48">
        <f>SUM(C185:C186)</f>
        <v>0</v>
      </c>
      <c r="D184" s="48">
        <f>SUM(D185:D186)</f>
        <v>19100</v>
      </c>
      <c r="E184" s="48">
        <f>SUM(E185:E186)</f>
        <v>19569</v>
      </c>
      <c r="F184" s="78"/>
      <c r="G184" s="76">
        <f t="shared" si="12"/>
        <v>102.45549738219896</v>
      </c>
    </row>
    <row r="185" spans="1:7" ht="37.5">
      <c r="A185" s="14">
        <v>91101</v>
      </c>
      <c r="B185" s="8" t="s">
        <v>223</v>
      </c>
      <c r="C185" s="77"/>
      <c r="D185" s="77">
        <v>19100</v>
      </c>
      <c r="E185" s="77">
        <v>19100</v>
      </c>
      <c r="F185" s="78"/>
      <c r="G185" s="79">
        <f t="shared" si="12"/>
        <v>100</v>
      </c>
    </row>
    <row r="186" spans="1:7" ht="44.25" customHeight="1">
      <c r="A186" s="14" t="s">
        <v>122</v>
      </c>
      <c r="B186" s="8" t="s">
        <v>123</v>
      </c>
      <c r="C186" s="77"/>
      <c r="D186" s="77"/>
      <c r="E186" s="77">
        <v>469</v>
      </c>
      <c r="F186" s="78"/>
      <c r="G186" s="76"/>
    </row>
    <row r="187" spans="1:7" ht="18.75" hidden="1">
      <c r="A187" s="13" t="s">
        <v>132</v>
      </c>
      <c r="B187" s="7" t="s">
        <v>133</v>
      </c>
      <c r="C187" s="48">
        <f>C188</f>
        <v>0</v>
      </c>
      <c r="D187" s="48">
        <f>D188</f>
        <v>0</v>
      </c>
      <c r="E187" s="48">
        <f>E188</f>
        <v>0</v>
      </c>
      <c r="F187" s="75"/>
      <c r="G187" s="76"/>
    </row>
    <row r="188" spans="1:7" ht="18.75" hidden="1">
      <c r="A188" s="14">
        <v>100203</v>
      </c>
      <c r="B188" s="8" t="s">
        <v>224</v>
      </c>
      <c r="C188" s="77"/>
      <c r="D188" s="77"/>
      <c r="E188" s="77"/>
      <c r="F188" s="78"/>
      <c r="G188" s="79"/>
    </row>
    <row r="189" spans="1:7" ht="18.75">
      <c r="A189" s="13" t="s">
        <v>134</v>
      </c>
      <c r="B189" s="7" t="s">
        <v>135</v>
      </c>
      <c r="C189" s="48">
        <f>C190+C191+C192+C193+C194</f>
        <v>1531584</v>
      </c>
      <c r="D189" s="48">
        <f>D190+D191+D192+D193+D194</f>
        <v>2023353</v>
      </c>
      <c r="E189" s="48">
        <f>E190+E191+E192+E193+E194</f>
        <v>93494.23</v>
      </c>
      <c r="F189" s="75">
        <f aca="true" t="shared" si="13" ref="F189:F212">E189*100/C189</f>
        <v>6.1044141228949895</v>
      </c>
      <c r="G189" s="76">
        <f t="shared" si="12"/>
        <v>4.620757228224635</v>
      </c>
    </row>
    <row r="190" spans="1:7" ht="18.75">
      <c r="A190" s="14">
        <v>110201</v>
      </c>
      <c r="B190" s="8" t="s">
        <v>206</v>
      </c>
      <c r="C190" s="77">
        <v>368500</v>
      </c>
      <c r="D190" s="77">
        <v>368500</v>
      </c>
      <c r="E190" s="77">
        <v>7216</v>
      </c>
      <c r="F190" s="78">
        <f t="shared" si="13"/>
        <v>1.9582089552238806</v>
      </c>
      <c r="G190" s="79">
        <f t="shared" si="12"/>
        <v>1.9582089552238806</v>
      </c>
    </row>
    <row r="191" spans="1:7" ht="18.75">
      <c r="A191" s="14">
        <v>110202</v>
      </c>
      <c r="B191" s="8" t="s">
        <v>207</v>
      </c>
      <c r="C191" s="77">
        <v>230100</v>
      </c>
      <c r="D191" s="77">
        <v>230100</v>
      </c>
      <c r="E191" s="77">
        <v>0</v>
      </c>
      <c r="F191" s="78">
        <f t="shared" si="13"/>
        <v>0</v>
      </c>
      <c r="G191" s="79">
        <f t="shared" si="12"/>
        <v>0</v>
      </c>
    </row>
    <row r="192" spans="1:7" ht="37.5">
      <c r="A192" s="14">
        <v>110204</v>
      </c>
      <c r="B192" s="8" t="s">
        <v>225</v>
      </c>
      <c r="C192" s="77">
        <v>599684</v>
      </c>
      <c r="D192" s="77">
        <v>1091453</v>
      </c>
      <c r="E192" s="77">
        <v>24045.7</v>
      </c>
      <c r="F192" s="78">
        <f t="shared" si="13"/>
        <v>4.009728456987347</v>
      </c>
      <c r="G192" s="79">
        <f t="shared" si="12"/>
        <v>2.2030907423407147</v>
      </c>
    </row>
    <row r="193" spans="1:7" ht="18.75">
      <c r="A193" s="14">
        <v>110205</v>
      </c>
      <c r="B193" s="8" t="s">
        <v>231</v>
      </c>
      <c r="C193" s="77">
        <v>326300</v>
      </c>
      <c r="D193" s="77">
        <v>326300</v>
      </c>
      <c r="E193" s="77">
        <v>62232.53</v>
      </c>
      <c r="F193" s="78">
        <f t="shared" si="13"/>
        <v>19.072182041066505</v>
      </c>
      <c r="G193" s="79">
        <f t="shared" si="12"/>
        <v>19.072182041066505</v>
      </c>
    </row>
    <row r="194" spans="1:7" ht="18.75">
      <c r="A194" s="14">
        <v>110502</v>
      </c>
      <c r="B194" s="8" t="s">
        <v>210</v>
      </c>
      <c r="C194" s="77">
        <v>7000</v>
      </c>
      <c r="D194" s="77">
        <v>7000</v>
      </c>
      <c r="E194" s="77">
        <v>0</v>
      </c>
      <c r="F194" s="78">
        <f t="shared" si="13"/>
        <v>0</v>
      </c>
      <c r="G194" s="79">
        <f t="shared" si="12"/>
        <v>0</v>
      </c>
    </row>
    <row r="195" spans="1:7" ht="18.75" customHeight="1" hidden="1">
      <c r="A195" s="13" t="s">
        <v>136</v>
      </c>
      <c r="B195" s="7" t="s">
        <v>137</v>
      </c>
      <c r="C195" s="48"/>
      <c r="D195" s="48"/>
      <c r="E195" s="48"/>
      <c r="F195" s="78"/>
      <c r="G195" s="79"/>
    </row>
    <row r="196" spans="1:7" ht="18.75">
      <c r="A196" s="13" t="s">
        <v>138</v>
      </c>
      <c r="B196" s="7" t="s">
        <v>139</v>
      </c>
      <c r="C196" s="48">
        <f>C197+C198</f>
        <v>8632748</v>
      </c>
      <c r="D196" s="48">
        <f>D197+D198</f>
        <v>11455258</v>
      </c>
      <c r="E196" s="48">
        <f>E197+E198</f>
        <v>1275967.78</v>
      </c>
      <c r="F196" s="75">
        <f t="shared" si="13"/>
        <v>14.780551685280283</v>
      </c>
      <c r="G196" s="76">
        <f t="shared" si="12"/>
        <v>11.138708355586578</v>
      </c>
    </row>
    <row r="197" spans="1:7" ht="18.75">
      <c r="A197" s="14" t="s">
        <v>160</v>
      </c>
      <c r="B197" s="8" t="s">
        <v>161</v>
      </c>
      <c r="C197" s="77">
        <v>7743748</v>
      </c>
      <c r="D197" s="77">
        <v>10027277</v>
      </c>
      <c r="E197" s="77">
        <v>1172802.78</v>
      </c>
      <c r="F197" s="78">
        <f t="shared" si="13"/>
        <v>15.145156841364155</v>
      </c>
      <c r="G197" s="79">
        <f t="shared" si="12"/>
        <v>11.696124281796543</v>
      </c>
    </row>
    <row r="198" spans="1:7" ht="27.75" customHeight="1">
      <c r="A198" s="14">
        <v>150202</v>
      </c>
      <c r="B198" s="8" t="s">
        <v>141</v>
      </c>
      <c r="C198" s="77">
        <v>889000</v>
      </c>
      <c r="D198" s="77">
        <v>1427981</v>
      </c>
      <c r="E198" s="77">
        <v>103165</v>
      </c>
      <c r="F198" s="78">
        <f t="shared" si="13"/>
        <v>11.60461192350956</v>
      </c>
      <c r="G198" s="79">
        <f t="shared" si="12"/>
        <v>7.224535900687754</v>
      </c>
    </row>
    <row r="199" spans="1:7" ht="37.5">
      <c r="A199" s="13" t="s">
        <v>162</v>
      </c>
      <c r="B199" s="7" t="s">
        <v>163</v>
      </c>
      <c r="C199" s="48">
        <f>C200+C201</f>
        <v>150000</v>
      </c>
      <c r="D199" s="48">
        <f>D200+D201</f>
        <v>150399</v>
      </c>
      <c r="E199" s="48">
        <f>E200+E201</f>
        <v>399</v>
      </c>
      <c r="F199" s="75">
        <f t="shared" si="13"/>
        <v>0.266</v>
      </c>
      <c r="G199" s="76">
        <f t="shared" si="12"/>
        <v>0.26529431711647017</v>
      </c>
    </row>
    <row r="200" spans="1:7" ht="18.75">
      <c r="A200" s="14">
        <v>160101</v>
      </c>
      <c r="B200" s="8" t="s">
        <v>215</v>
      </c>
      <c r="C200" s="77">
        <v>120000</v>
      </c>
      <c r="D200" s="77">
        <v>120399</v>
      </c>
      <c r="E200" s="77">
        <v>399</v>
      </c>
      <c r="F200" s="78">
        <f t="shared" si="13"/>
        <v>0.3325</v>
      </c>
      <c r="G200" s="79">
        <f t="shared" si="12"/>
        <v>0.33139810131313385</v>
      </c>
    </row>
    <row r="201" spans="1:7" ht="36.75" customHeight="1">
      <c r="A201" s="14" t="s">
        <v>164</v>
      </c>
      <c r="B201" s="8" t="s">
        <v>165</v>
      </c>
      <c r="C201" s="77">
        <v>30000</v>
      </c>
      <c r="D201" s="77">
        <v>30000</v>
      </c>
      <c r="E201" s="77">
        <v>0</v>
      </c>
      <c r="F201" s="78">
        <f t="shared" si="13"/>
        <v>0</v>
      </c>
      <c r="G201" s="79">
        <f t="shared" si="12"/>
        <v>0</v>
      </c>
    </row>
    <row r="202" spans="1:7" ht="42" customHeight="1">
      <c r="A202" s="13" t="s">
        <v>142</v>
      </c>
      <c r="B202" s="7" t="s">
        <v>143</v>
      </c>
      <c r="C202" s="48">
        <f>C203</f>
        <v>3316850</v>
      </c>
      <c r="D202" s="48">
        <f>D203</f>
        <v>4396246</v>
      </c>
      <c r="E202" s="48">
        <f>E203</f>
        <v>696872.68</v>
      </c>
      <c r="F202" s="75">
        <f t="shared" si="13"/>
        <v>21.010075221972656</v>
      </c>
      <c r="G202" s="76">
        <f t="shared" si="12"/>
        <v>15.851539700007688</v>
      </c>
    </row>
    <row r="203" spans="1:7" ht="57.75" customHeight="1">
      <c r="A203" s="14" t="s">
        <v>166</v>
      </c>
      <c r="B203" s="8" t="s">
        <v>167</v>
      </c>
      <c r="C203" s="77">
        <v>3316850</v>
      </c>
      <c r="D203" s="77">
        <v>4396246</v>
      </c>
      <c r="E203" s="77">
        <v>696872.68</v>
      </c>
      <c r="F203" s="78">
        <f t="shared" si="13"/>
        <v>21.010075221972656</v>
      </c>
      <c r="G203" s="79">
        <f t="shared" si="12"/>
        <v>15.851539700007688</v>
      </c>
    </row>
    <row r="204" spans="1:7" ht="24" customHeight="1">
      <c r="A204" s="13" t="s">
        <v>148</v>
      </c>
      <c r="B204" s="7" t="s">
        <v>149</v>
      </c>
      <c r="C204" s="48">
        <f>C205+C206</f>
        <v>222000</v>
      </c>
      <c r="D204" s="48">
        <f>D205+D206</f>
        <v>524504</v>
      </c>
      <c r="E204" s="48">
        <f>E205+E206</f>
        <v>27097.82</v>
      </c>
      <c r="F204" s="75">
        <f t="shared" si="13"/>
        <v>12.206225225225225</v>
      </c>
      <c r="G204" s="76">
        <f t="shared" si="12"/>
        <v>5.166370513856901</v>
      </c>
    </row>
    <row r="205" spans="1:7" ht="18.75">
      <c r="A205" s="14">
        <v>180107</v>
      </c>
      <c r="B205" s="8" t="s">
        <v>226</v>
      </c>
      <c r="C205" s="77"/>
      <c r="D205" s="77"/>
      <c r="E205" s="77"/>
      <c r="F205" s="75"/>
      <c r="G205" s="79"/>
    </row>
    <row r="206" spans="1:7" ht="63" customHeight="1">
      <c r="A206" s="14" t="s">
        <v>168</v>
      </c>
      <c r="B206" s="8" t="s">
        <v>169</v>
      </c>
      <c r="C206" s="77">
        <v>222000</v>
      </c>
      <c r="D206" s="77">
        <v>524504</v>
      </c>
      <c r="E206" s="77">
        <v>27097.82</v>
      </c>
      <c r="F206" s="78">
        <f t="shared" si="13"/>
        <v>12.206225225225225</v>
      </c>
      <c r="G206" s="79">
        <f t="shared" si="12"/>
        <v>5.166370513856901</v>
      </c>
    </row>
    <row r="207" spans="1:7" ht="18.75">
      <c r="A207" s="13" t="s">
        <v>170</v>
      </c>
      <c r="B207" s="7" t="s">
        <v>36</v>
      </c>
      <c r="C207" s="48">
        <f>C208+C209+C210+C212</f>
        <v>1189318</v>
      </c>
      <c r="D207" s="48">
        <f>D208+D209+D210+D211+D212</f>
        <v>1605255</v>
      </c>
      <c r="E207" s="48">
        <f>E208+E209+E210+E211+E212</f>
        <v>303652.81</v>
      </c>
      <c r="F207" s="75">
        <f t="shared" si="13"/>
        <v>25.53167529626223</v>
      </c>
      <c r="G207" s="76">
        <f t="shared" si="12"/>
        <v>18.91617281989466</v>
      </c>
    </row>
    <row r="208" spans="1:7" ht="28.5" customHeight="1">
      <c r="A208" s="14" t="s">
        <v>171</v>
      </c>
      <c r="B208" s="8" t="s">
        <v>172</v>
      </c>
      <c r="C208" s="77">
        <v>600200</v>
      </c>
      <c r="D208" s="77">
        <v>600200</v>
      </c>
      <c r="E208" s="77">
        <v>0</v>
      </c>
      <c r="F208" s="78">
        <f t="shared" si="13"/>
        <v>0</v>
      </c>
      <c r="G208" s="79">
        <f t="shared" si="12"/>
        <v>0</v>
      </c>
    </row>
    <row r="209" spans="1:7" ht="18.75">
      <c r="A209" s="14">
        <v>240602</v>
      </c>
      <c r="B209" s="8" t="s">
        <v>227</v>
      </c>
      <c r="C209" s="77">
        <v>10000</v>
      </c>
      <c r="D209" s="77">
        <v>35000</v>
      </c>
      <c r="E209" s="77">
        <v>0</v>
      </c>
      <c r="F209" s="75"/>
      <c r="G209" s="79">
        <f t="shared" si="12"/>
        <v>0</v>
      </c>
    </row>
    <row r="210" spans="1:7" ht="37.5" hidden="1">
      <c r="A210" s="14">
        <v>240603</v>
      </c>
      <c r="B210" s="8" t="s">
        <v>228</v>
      </c>
      <c r="C210" s="77"/>
      <c r="D210" s="77">
        <v>0</v>
      </c>
      <c r="E210" s="77">
        <v>0</v>
      </c>
      <c r="F210" s="75"/>
      <c r="G210" s="79"/>
    </row>
    <row r="211" spans="1:7" ht="18.75" hidden="1">
      <c r="A211" s="14">
        <v>240605</v>
      </c>
      <c r="B211" s="8" t="s">
        <v>232</v>
      </c>
      <c r="C211" s="77"/>
      <c r="D211" s="77">
        <v>0</v>
      </c>
      <c r="E211" s="77">
        <v>0</v>
      </c>
      <c r="F211" s="75"/>
      <c r="G211" s="79"/>
    </row>
    <row r="212" spans="1:7" ht="55.5" customHeight="1">
      <c r="A212" s="14" t="s">
        <v>173</v>
      </c>
      <c r="B212" s="8" t="s">
        <v>174</v>
      </c>
      <c r="C212" s="77">
        <v>579118</v>
      </c>
      <c r="D212" s="77">
        <v>970055</v>
      </c>
      <c r="E212" s="77">
        <v>303652.81</v>
      </c>
      <c r="F212" s="78">
        <f t="shared" si="13"/>
        <v>52.43366809527592</v>
      </c>
      <c r="G212" s="79">
        <f t="shared" si="12"/>
        <v>31.302638510187567</v>
      </c>
    </row>
    <row r="213" spans="1:7" ht="25.5" customHeight="1">
      <c r="A213" s="13" t="s">
        <v>152</v>
      </c>
      <c r="B213" s="7" t="s">
        <v>153</v>
      </c>
      <c r="C213" s="48">
        <f>C214</f>
        <v>0</v>
      </c>
      <c r="D213" s="48">
        <f>D214+D215+D216</f>
        <v>905547</v>
      </c>
      <c r="E213" s="48">
        <f>E214+E215+E216</f>
        <v>895736</v>
      </c>
      <c r="F213" s="78"/>
      <c r="G213" s="76">
        <f t="shared" si="12"/>
        <v>98.91656645099592</v>
      </c>
    </row>
    <row r="214" spans="1:7" ht="75" hidden="1">
      <c r="A214" s="63">
        <v>250354</v>
      </c>
      <c r="B214" s="8" t="s">
        <v>189</v>
      </c>
      <c r="C214" s="77"/>
      <c r="D214" s="77"/>
      <c r="E214" s="77"/>
      <c r="F214" s="78"/>
      <c r="G214" s="78"/>
    </row>
    <row r="215" spans="1:7" ht="18.75">
      <c r="A215" s="14" t="s">
        <v>239</v>
      </c>
      <c r="B215" s="8" t="s">
        <v>2</v>
      </c>
      <c r="C215" s="77"/>
      <c r="D215" s="77">
        <v>752191</v>
      </c>
      <c r="E215" s="77">
        <v>752191</v>
      </c>
      <c r="F215" s="78"/>
      <c r="G215" s="79">
        <f t="shared" si="12"/>
        <v>100</v>
      </c>
    </row>
    <row r="216" spans="1:7" ht="19.5" thickBot="1">
      <c r="A216" s="14">
        <v>250404</v>
      </c>
      <c r="B216" s="8" t="s">
        <v>157</v>
      </c>
      <c r="C216" s="77"/>
      <c r="D216" s="77">
        <v>153356</v>
      </c>
      <c r="E216" s="77">
        <v>143545</v>
      </c>
      <c r="F216" s="78"/>
      <c r="G216" s="79">
        <f t="shared" si="12"/>
        <v>93.6024674613318</v>
      </c>
    </row>
    <row r="217" spans="1:7" ht="19.5" thickBot="1">
      <c r="A217" s="10" t="s">
        <v>3</v>
      </c>
      <c r="B217" s="11" t="s">
        <v>158</v>
      </c>
      <c r="C217" s="38">
        <f>C213+C207+C204+C202+C199+C196+C189+C187+C182+C175+C171+C184</f>
        <v>16861405</v>
      </c>
      <c r="D217" s="38">
        <f>D213+D207+D204+D202+D199+D196+D189+D187+D182+D175+D171+D184+D173</f>
        <v>23931050</v>
      </c>
      <c r="E217" s="38">
        <f>E213+E207+E204+E202+E199+E196+E189+E187+E182+E175+E171+E184+E173</f>
        <v>5240838.76</v>
      </c>
      <c r="F217" s="80">
        <f>E217*100/C217</f>
        <v>31.081862751057816</v>
      </c>
      <c r="G217" s="81">
        <f>E217*100/D217</f>
        <v>21.899744307082223</v>
      </c>
    </row>
  </sheetData>
  <mergeCells count="14">
    <mergeCell ref="A170:G170"/>
    <mergeCell ref="A150:G150"/>
    <mergeCell ref="A168:B168"/>
    <mergeCell ref="A169:B169"/>
    <mergeCell ref="A51:G51"/>
    <mergeCell ref="A1:G1"/>
    <mergeCell ref="F4:G4"/>
    <mergeCell ref="A6:G6"/>
    <mergeCell ref="C4:C5"/>
    <mergeCell ref="D4:D5"/>
    <mergeCell ref="E4:E5"/>
    <mergeCell ref="A2:G2"/>
    <mergeCell ref="A4:A5"/>
    <mergeCell ref="B4:B5"/>
  </mergeCells>
  <printOptions/>
  <pageMargins left="0.53" right="0.33" top="0.393700787401575" bottom="0.393700787401575" header="0" footer="0"/>
  <pageSetup fitToHeight="6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vinfinrda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t.trofymyshyn</dc:creator>
  <cp:keywords/>
  <dc:description/>
  <cp:lastModifiedBy>cmp05</cp:lastModifiedBy>
  <cp:lastPrinted>2013-02-27T15:30:53Z</cp:lastPrinted>
  <dcterms:created xsi:type="dcterms:W3CDTF">2010-07-22T07:47:55Z</dcterms:created>
  <dcterms:modified xsi:type="dcterms:W3CDTF">2013-04-30T08:29:03Z</dcterms:modified>
  <cp:category/>
  <cp:version/>
  <cp:contentType/>
  <cp:contentStatus/>
</cp:coreProperties>
</file>