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<sst xmlns="http://schemas.openxmlformats.org/spreadsheetml/2006/main" count="321" uniqueCount="263">
  <si>
    <t>Код</t>
  </si>
  <si>
    <t>Показник</t>
  </si>
  <si>
    <t>Інші субвенції</t>
  </si>
  <si>
    <t xml:space="preserve"> </t>
  </si>
  <si>
    <t>% виконання</t>
  </si>
  <si>
    <t>ДОХОДИ: загальний фонд</t>
  </si>
  <si>
    <t>Податкові надходження</t>
  </si>
  <si>
    <t>Єдиний податок</t>
  </si>
  <si>
    <t>Разом</t>
  </si>
  <si>
    <t>Неподаткові надходження</t>
  </si>
  <si>
    <t>Інші надходження</t>
  </si>
  <si>
    <t>Державне  мито</t>
  </si>
  <si>
    <t>Всього загальний фонд</t>
  </si>
  <si>
    <t>Дотації</t>
  </si>
  <si>
    <t>Всього доходів з дотацією</t>
  </si>
  <si>
    <t>Субвенції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</si>
  <si>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</si>
  <si>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</si>
  <si>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</si>
  <si>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</si>
  <si>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</si>
  <si>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</si>
  <si>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</si>
  <si>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</si>
  <si>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</si>
  <si>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</si>
  <si>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</si>
  <si>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</si>
  <si>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</si>
  <si>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</si>
  <si>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</si>
  <si>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</si>
  <si>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</si>
  <si>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</si>
  <si>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</si>
  <si>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</si>
  <si>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</si>
  <si>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</si>
  <si>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</si>
  <si>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</si>
  <si>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10000</t>
  </si>
  <si>
    <t>Державне управління</t>
  </si>
  <si>
    <t>60000</t>
  </si>
  <si>
    <t>Правоохоронна діяльність та забезпечення безпеки держави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</si>
  <si>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</si>
  <si>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</si>
  <si>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</si>
  <si>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</si>
  <si>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</si>
  <si>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</si>
  <si>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</si>
  <si>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</si>
  <si>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</si>
  <si>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</si>
  <si>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</si>
  <si>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</si>
  <si>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</si>
  <si>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</si>
  <si>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</si>
  <si>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</si>
  <si>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</si>
  <si>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</si>
  <si>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</si>
  <si>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</si>
  <si>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</si>
  <si>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</si>
  <si>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</si>
  <si>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</si>
  <si>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</si>
  <si>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</si>
  <si>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</si>
  <si>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</si>
  <si>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</si>
  <si>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</si>
  <si>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</si>
  <si>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</si>
  <si>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</si>
  <si>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</si>
  <si>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</si>
  <si>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</si>
  <si>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</si>
  <si>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</si>
  <si>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</si>
  <si>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</si>
  <si>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</si>
  <si>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</si>
  <si>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</si>
  <si>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</si>
  <si>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</si>
  <si>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</si>
  <si>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</si>
  <si>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</si>
  <si>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</si>
  <si>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</si>
  <si>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</si>
  <si>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</si>
  <si>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</si>
  <si>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</si>
  <si>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</si>
  <si>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</si>
  <si>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</si>
  <si>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</si>
  <si>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</si>
  <si>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</si>
  <si>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</si>
  <si>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</si>
  <si>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</si>
  <si>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</si>
  <si>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</si>
  <si>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</si>
  <si>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</si>
  <si>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</si>
  <si>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</si>
  <si>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</si>
  <si>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</si>
  <si>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</si>
  <si>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</si>
  <si>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</si>
  <si>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</si>
  <si>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</si>
  <si>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</si>
  <si>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</si>
  <si>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</si>
  <si>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</si>
  <si>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</si>
  <si>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</si>
  <si>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</si>
  <si>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</si>
  <si>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</si>
  <si>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</si>
  <si>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180000</t>
  </si>
  <si>
    <t>Інші послуги, пов`язані з економічною діяльністю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</si>
  <si>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</si>
  <si>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</si>
  <si>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</si>
  <si>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</si>
  <si>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</si>
  <si>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</si>
  <si>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</si>
  <si>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</si>
  <si>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</si>
  <si>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</si>
  <si>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</si>
  <si>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</si>
  <si>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</si>
  <si>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</si>
  <si>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</si>
  <si>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</si>
  <si>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</si>
  <si>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</si>
  <si>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</si>
  <si>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</si>
  <si>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</si>
  <si>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</si>
  <si>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</si>
  <si>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</si>
  <si>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</si>
  <si>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</si>
  <si>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</si>
  <si>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</si>
  <si>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</si>
  <si>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Органи місцевого самоврядування</t>
  </si>
  <si>
    <t>Місцева пожежна охорона</t>
  </si>
  <si>
    <t>Дошкільні заклади освіти</t>
  </si>
  <si>
    <t>Дитячі будинки (в т.ч. сімейного типу, прийомні сім'ї)</t>
  </si>
  <si>
    <t>Позашкільні заклади освіти .заходи із позашкільної роботи з дітьми</t>
  </si>
  <si>
    <t>Інші заклади і заходи післядипломної освіти</t>
  </si>
  <si>
    <t>Методична робота, інші заходи у сфері народної освіти</t>
  </si>
  <si>
    <t>Централізовані бухгалтерії обласних,міських,районних відділ освіти</t>
  </si>
  <si>
    <t>Групи централізованого господарського обслуговування</t>
  </si>
  <si>
    <t>Інші заклади освіти</t>
  </si>
  <si>
    <t>Інші освітні програми</t>
  </si>
  <si>
    <t>Допомога дітям-сиротам  та дітям,позбавленим батьківського піклування ,яким виповнюється 18 років</t>
  </si>
  <si>
    <t>Бібліотеки</t>
  </si>
  <si>
    <t>Музеї і виставки</t>
  </si>
  <si>
    <t>Палаци і будинки культури.клуби та інші заклади клубного типу</t>
  </si>
  <si>
    <t>Школи еститичного виховання дітей</t>
  </si>
  <si>
    <t>Інші культурно-освітні заклади та заходи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</si>
  <si>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</si>
  <si>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</si>
  <si>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змагань(які проводяться громадським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</si>
  <si>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(ФСТ"Колос")</t>
  </si>
  <si>
    <t>Землеустрій</t>
  </si>
  <si>
    <t>Видатки на запобігання та ліквідацію надзвичайних ситуацій та наслідків стихійного лиха</t>
  </si>
  <si>
    <t>Запобігання та ліквідація надзвичайних ситуацій та наслідків стихійного лиха</t>
  </si>
  <si>
    <t>Загальноосвітні школи (в т.ч. школа-дитячий садок,інтернат при школі),спеціалізовані школи ,ліцеї, гімназії,колегіуми</t>
  </si>
  <si>
    <t>Загальноосвітні школи ( в т.ч. школа-дитячий садок,інтернат при школі),спеціалізовані школи,ліцеї,гімназії,колегіуми</t>
  </si>
  <si>
    <t>Дитячі будинки(в т.ч. сімейного типу.прийомні сім'ї)</t>
  </si>
  <si>
    <t>Центри первинної-медичної(медико-санітарної)допомоги</t>
  </si>
  <si>
    <t>Благоустрій міст,сіл,селищ</t>
  </si>
  <si>
    <t>Палаци і будинки культури,клуби та інші заклади клубного типу</t>
  </si>
  <si>
    <t>Фінансування енергозберігаючих заходів</t>
  </si>
  <si>
    <t>Утилізація відходів</t>
  </si>
  <si>
    <t>Ліквідація іншого забрудення навколишнього природного середовища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</si>
  <si>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</si>
  <si>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</si>
  <si>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</si>
  <si>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250380</t>
  </si>
  <si>
    <t>Інші програми соціального захисту дітей</t>
  </si>
  <si>
    <t>Проведення навчально-тренувальних зборів і змагань з неолімпійських видів спорту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</si>
  <si>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</si>
  <si>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</si>
  <si>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</si>
  <si>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</si>
  <si>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</si>
  <si>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</si>
  <si>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</si>
  <si>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</si>
  <si>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120000</t>
  </si>
  <si>
    <t>Засоби масової інформації</t>
  </si>
  <si>
    <t>120201</t>
  </si>
  <si>
    <t>Періодичні видання (газети та журнали)</t>
  </si>
  <si>
    <t>Дотація житлово-комульному господарсту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</si>
  <si>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</si>
  <si>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Капітальний ремонт житлового фонду місцевих органів влади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</si>
  <si>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</si>
  <si>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091102</t>
  </si>
  <si>
    <t>250344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</si>
  <si>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</si>
  <si>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90407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</si>
  <si>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</si>
  <si>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</si>
  <si>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</si>
  <si>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</si>
  <si>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</si>
  <si>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</si>
  <si>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</si>
  <si>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</si>
  <si>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об'єкти (їх частини), що надаються в користування на умовах орендирайонними адміністраціями, місцевими радами</t>
  </si>
  <si>
    <t>Базова дотація</t>
  </si>
  <si>
    <t>Субвенція з державного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1 чи 2 групи внаслідок психічного розладу</t>
  </si>
  <si>
    <t>Лікарні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</si>
  <si>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</si>
  <si>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</si>
  <si>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торговелної діяльності нафтопродуктами, скрапленим та стиснутим газом на стацонарних, малогабаритних і пересувних автозаправних станціях, заправних пунктах, що справлявся до 1 січня 2015 року</t>
  </si>
  <si>
    <t>Видатки на проведення робіт, повязаних з будівництвом, реконструкцією, ремонтом та утриманням автомобільних доріг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</si>
  <si>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</si>
  <si>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</si>
  <si>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Штрафні санкції за порушення законодавства про патентування</t>
  </si>
  <si>
    <t>Частина чистого прибутку комунальних унітарних підприємств, що вилучається до відповідного місцевого бюджету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</si>
  <si>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</si>
  <si>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</si>
  <si>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</si>
  <si>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</si>
  <si>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250203</t>
  </si>
  <si>
    <t>Проведення виборів депутатів місцевих рад та сільських, селищних, міських голів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</si>
  <si>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</si>
  <si>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</si>
  <si>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250403</t>
  </si>
  <si>
    <t>Видатки на покриття інших заборгованостей, що виникли у попередні роки</t>
  </si>
  <si>
    <t>150122</t>
  </si>
  <si>
    <t>Інвестиційні проекти</t>
  </si>
  <si>
    <t>150202</t>
  </si>
  <si>
    <t>250324</t>
  </si>
  <si>
    <t>Субвенція іншим бюджетам на виконання інвестиційних проектів</t>
  </si>
  <si>
    <t>про виконання бюджету Вінницького району за  2015 рік</t>
  </si>
  <si>
    <t>Фактичне виконання за  2015 рік</t>
  </si>
  <si>
    <t>Надходження коштів з рахунків виборчих фондів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</si>
  <si>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безпосередню участь у антитерористичній операції</t>
  </si>
  <si>
    <t>Від урядів зарубіжних країн та міжнародних організацій</t>
  </si>
  <si>
    <t>Гранти (дарунки), що надійшли до бюджетів усіх рівнів</t>
  </si>
  <si>
    <t>250406</t>
  </si>
  <si>
    <t>Видатки на реалізацію програм допомоги і грантів міжнародних фінансових організацій та Європейського Союзу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</si>
</sst>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  <numFmt numFmtId="174" formatCode="#,##0.0"/>
    <numFmt numFmtId="175" formatCode="#,##0.000"/>
    <numFmt numFmtId="176" formatCode="#,##0.0000"/>
    <numFmt numFmtId="177" formatCode="#0.0"/>
    <numFmt numFmtId="178" formatCode="#0"/>
  </numFmts>
  <fonts count="39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 quotePrefix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2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2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8"/>
  <sheetViews>
    <sheetView showZeros="0" tabSelected="1" view="pageBreakPreview" zoomScale="75" zoomScaleNormal="75" zoomScaleSheetLayoutView="75" zoomScalePageLayoutView="0" workbookViewId="0" topLeftCell="A1">
      <pane ySplit="5" topLeftCell="A198" activePane="bottomLeft" state="frozen"/>
      <selection pane="topLeft" activeCell="A1" sqref="A1"/>
      <selection pane="bottomLeft" activeCell="E185" sqref="E185"/>
    </sheetView>
  </sheetViews>
  <sheetFormatPr defaultColWidth="9.00390625" defaultRowHeight="12.75"/>
  <cols>
    <col min="1" max="1" width="13.625" style="1" customWidth="1"/>
    <col min="2" max="2" width="68.75390625" style="1" customWidth="1"/>
    <col min="3" max="3" width="19.75390625" style="66" customWidth="1"/>
    <col min="4" max="4" width="21.875" style="66" customWidth="1"/>
    <col min="5" max="5" width="17.25390625" style="66" customWidth="1"/>
    <col min="6" max="6" width="17.375" style="66" customWidth="1"/>
    <col min="7" max="7" width="18.875" style="66" customWidth="1"/>
    <col min="8" max="8" width="15.875" style="1" bestFit="1" customWidth="1"/>
    <col min="9" max="9" width="16.75390625" style="1" customWidth="1"/>
    <col min="10" max="16384" width="9.125" style="1" customWidth="1"/>
  </cols>
  <sheetData>
    <row r="1" spans="1:7" ht="18.75">
      <c r="A1" s="86" t="s">
        <v>30</v>
      </c>
      <c r="B1" s="86"/>
      <c r="C1" s="86"/>
      <c r="D1" s="86"/>
      <c r="E1" s="86"/>
      <c r="F1" s="86"/>
      <c r="G1" s="86"/>
    </row>
    <row r="2" spans="1:7" ht="18.75">
      <c r="A2" s="86" t="s">
        <v>255</v>
      </c>
      <c r="B2" s="86"/>
      <c r="C2" s="86"/>
      <c r="D2" s="86"/>
      <c r="E2" s="86"/>
      <c r="F2" s="86"/>
      <c r="G2" s="86"/>
    </row>
    <row r="3" spans="1:7" ht="19.5" thickBot="1">
      <c r="A3" s="2"/>
      <c r="B3" s="2"/>
      <c r="C3" s="55"/>
      <c r="D3" s="55"/>
      <c r="E3" s="55"/>
      <c r="F3" s="56"/>
      <c r="G3" s="56" t="s">
        <v>38</v>
      </c>
    </row>
    <row r="4" spans="1:7" ht="15.75" customHeight="1">
      <c r="A4" s="94" t="s">
        <v>0</v>
      </c>
      <c r="B4" s="92" t="s">
        <v>1</v>
      </c>
      <c r="C4" s="92" t="s">
        <v>31</v>
      </c>
      <c r="D4" s="92" t="s">
        <v>195</v>
      </c>
      <c r="E4" s="92" t="s">
        <v>256</v>
      </c>
      <c r="F4" s="87" t="s">
        <v>4</v>
      </c>
      <c r="G4" s="88"/>
    </row>
    <row r="5" spans="1:7" s="4" customFormat="1" ht="111.75" customHeight="1" thickBot="1">
      <c r="A5" s="95"/>
      <c r="B5" s="93"/>
      <c r="C5" s="93"/>
      <c r="D5" s="93"/>
      <c r="E5" s="93"/>
      <c r="F5" s="3" t="s">
        <v>32</v>
      </c>
      <c r="G5" s="11" t="s">
        <v>194</v>
      </c>
    </row>
    <row r="6" spans="1:7" s="4" customFormat="1" ht="19.5" customHeight="1" thickBot="1">
      <c r="A6" s="89" t="s">
        <v>5</v>
      </c>
      <c r="B6" s="90"/>
      <c r="C6" s="90"/>
      <c r="D6" s="90"/>
      <c r="E6" s="90"/>
      <c r="F6" s="90"/>
      <c r="G6" s="91"/>
    </row>
    <row r="7" spans="1:7" s="4" customFormat="1" ht="19.5" thickBot="1">
      <c r="A7" s="26"/>
      <c r="B7" s="18" t="s">
        <v>6</v>
      </c>
      <c r="C7" s="57"/>
      <c r="D7" s="57"/>
      <c r="E7" s="57"/>
      <c r="F7" s="58"/>
      <c r="G7" s="59"/>
    </row>
    <row r="8" spans="1:7" s="4" customFormat="1" ht="18.75">
      <c r="A8" s="69">
        <v>11010000</v>
      </c>
      <c r="B8" s="14" t="s">
        <v>33</v>
      </c>
      <c r="C8" s="28">
        <v>49778000</v>
      </c>
      <c r="D8" s="28">
        <v>57841817</v>
      </c>
      <c r="E8" s="28">
        <v>61031357</v>
      </c>
      <c r="F8" s="29">
        <f aca="true" t="shared" si="0" ref="F8:F18">E8*100/C8</f>
        <v>122.60708947727912</v>
      </c>
      <c r="G8" s="30">
        <f aca="true" t="shared" si="1" ref="G8:G19">E8/D8*100</f>
        <v>105.51424586125987</v>
      </c>
    </row>
    <row r="9" spans="1:7" s="4" customFormat="1" ht="37.5">
      <c r="A9" s="15">
        <v>11020200</v>
      </c>
      <c r="B9" s="16" t="s">
        <v>34</v>
      </c>
      <c r="C9" s="31">
        <v>0</v>
      </c>
      <c r="D9" s="31">
        <v>0</v>
      </c>
      <c r="E9" s="31">
        <v>4482</v>
      </c>
      <c r="F9" s="29"/>
      <c r="G9" s="30"/>
    </row>
    <row r="10" spans="1:7" s="4" customFormat="1" ht="75">
      <c r="A10" s="15">
        <v>13010200</v>
      </c>
      <c r="B10" s="16" t="s">
        <v>220</v>
      </c>
      <c r="C10" s="31">
        <v>122193</v>
      </c>
      <c r="D10" s="31">
        <v>183348</v>
      </c>
      <c r="E10" s="31">
        <v>244619</v>
      </c>
      <c r="F10" s="29">
        <f t="shared" si="0"/>
        <v>200.1906819539581</v>
      </c>
      <c r="G10" s="30">
        <f t="shared" si="1"/>
        <v>133.4178720247835</v>
      </c>
    </row>
    <row r="11" spans="1:7" s="4" customFormat="1" ht="37.5">
      <c r="A11" s="15">
        <v>13030200</v>
      </c>
      <c r="B11" s="16" t="s">
        <v>221</v>
      </c>
      <c r="C11" s="31">
        <v>123000</v>
      </c>
      <c r="D11" s="31">
        <v>183000</v>
      </c>
      <c r="E11" s="31">
        <v>215844</v>
      </c>
      <c r="F11" s="29">
        <f t="shared" si="0"/>
        <v>175.48292682926828</v>
      </c>
      <c r="G11" s="32">
        <f t="shared" si="1"/>
        <v>117.94754098360656</v>
      </c>
    </row>
    <row r="12" spans="1:7" s="4" customFormat="1" ht="56.25">
      <c r="A12" s="15">
        <v>14040000</v>
      </c>
      <c r="B12" s="16" t="s">
        <v>222</v>
      </c>
      <c r="C12" s="31">
        <v>775454</v>
      </c>
      <c r="D12" s="31">
        <v>22621205</v>
      </c>
      <c r="E12" s="31">
        <v>33594241</v>
      </c>
      <c r="F12" s="29">
        <f t="shared" si="0"/>
        <v>4332.202941760569</v>
      </c>
      <c r="G12" s="32">
        <f t="shared" si="1"/>
        <v>148.5077430667376</v>
      </c>
    </row>
    <row r="13" spans="1:7" s="4" customFormat="1" ht="18.75">
      <c r="A13" s="15">
        <v>18010000</v>
      </c>
      <c r="B13" s="16" t="s">
        <v>223</v>
      </c>
      <c r="C13" s="31">
        <v>11373454</v>
      </c>
      <c r="D13" s="31">
        <v>13012156</v>
      </c>
      <c r="E13" s="31">
        <v>17385082</v>
      </c>
      <c r="F13" s="29">
        <f t="shared" si="0"/>
        <v>152.8566607822039</v>
      </c>
      <c r="G13" s="32">
        <f t="shared" si="1"/>
        <v>133.606467675303</v>
      </c>
    </row>
    <row r="14" spans="1:7" s="4" customFormat="1" ht="18.75">
      <c r="A14" s="15">
        <v>18030000</v>
      </c>
      <c r="B14" s="16" t="s">
        <v>224</v>
      </c>
      <c r="C14" s="31">
        <v>17450</v>
      </c>
      <c r="D14" s="31">
        <v>23265</v>
      </c>
      <c r="E14" s="31">
        <v>29014</v>
      </c>
      <c r="F14" s="29">
        <f t="shared" si="0"/>
        <v>166.26934097421204</v>
      </c>
      <c r="G14" s="32">
        <f t="shared" si="1"/>
        <v>124.7109391790243</v>
      </c>
    </row>
    <row r="15" spans="1:7" s="4" customFormat="1" ht="37.5">
      <c r="A15" s="15">
        <v>18040000</v>
      </c>
      <c r="B15" s="16" t="s">
        <v>225</v>
      </c>
      <c r="C15" s="31"/>
      <c r="D15" s="31"/>
      <c r="E15" s="31">
        <v>-36822</v>
      </c>
      <c r="F15" s="29"/>
      <c r="G15" s="32"/>
    </row>
    <row r="16" spans="1:7" s="4" customFormat="1" ht="18.75">
      <c r="A16" s="15">
        <v>18050000</v>
      </c>
      <c r="B16" s="16" t="s">
        <v>7</v>
      </c>
      <c r="C16" s="31">
        <v>13444594</v>
      </c>
      <c r="D16" s="31">
        <v>19396015</v>
      </c>
      <c r="E16" s="31">
        <v>23929708</v>
      </c>
      <c r="F16" s="29">
        <f>E16*100/C16</f>
        <v>177.98758370836634</v>
      </c>
      <c r="G16" s="32">
        <f>E16/D16*100</f>
        <v>123.37435292765035</v>
      </c>
    </row>
    <row r="17" spans="1:7" s="4" customFormat="1" ht="18.75">
      <c r="A17" s="15">
        <v>19010000</v>
      </c>
      <c r="B17" s="16" t="s">
        <v>36</v>
      </c>
      <c r="C17" s="31">
        <v>607200</v>
      </c>
      <c r="D17" s="31">
        <v>751560</v>
      </c>
      <c r="E17" s="31">
        <v>804156</v>
      </c>
      <c r="F17" s="29">
        <f t="shared" si="0"/>
        <v>132.43675889328063</v>
      </c>
      <c r="G17" s="32">
        <f t="shared" si="1"/>
        <v>106.99824365320134</v>
      </c>
    </row>
    <row r="18" spans="1:7" s="4" customFormat="1" ht="18.75">
      <c r="A18" s="71" t="s">
        <v>3</v>
      </c>
      <c r="B18" s="72" t="s">
        <v>8</v>
      </c>
      <c r="C18" s="73">
        <f>SUM(C8:C17)</f>
        <v>76241345</v>
      </c>
      <c r="D18" s="73">
        <f>SUM(D8:D17)</f>
        <v>114012366</v>
      </c>
      <c r="E18" s="73">
        <f>SUM(E8:E17)</f>
        <v>137201681</v>
      </c>
      <c r="F18" s="70">
        <f t="shared" si="0"/>
        <v>179.95705742074725</v>
      </c>
      <c r="G18" s="47">
        <f t="shared" si="1"/>
        <v>120.33929810736494</v>
      </c>
    </row>
    <row r="19" spans="1:7" s="4" customFormat="1" ht="18.75">
      <c r="A19" s="27"/>
      <c r="B19" s="6" t="s">
        <v>9</v>
      </c>
      <c r="C19" s="31"/>
      <c r="D19" s="31">
        <f>D21+D24+D25+D26+D28</f>
        <v>188215</v>
      </c>
      <c r="E19" s="31">
        <f>E20+E21+E22+E23+E24+E25+E26+E27+E28+E29</f>
        <v>376633</v>
      </c>
      <c r="F19" s="37"/>
      <c r="G19" s="37">
        <f t="shared" si="1"/>
        <v>200.10785537815795</v>
      </c>
    </row>
    <row r="20" spans="1:7" s="4" customFormat="1" ht="56.25">
      <c r="A20" s="27">
        <v>21010300</v>
      </c>
      <c r="B20" s="16" t="s">
        <v>239</v>
      </c>
      <c r="C20" s="31"/>
      <c r="D20" s="31"/>
      <c r="E20" s="31">
        <v>12678</v>
      </c>
      <c r="F20" s="37"/>
      <c r="G20" s="37"/>
    </row>
    <row r="21" spans="1:7" s="4" customFormat="1" ht="36.75" customHeight="1">
      <c r="A21" s="27">
        <v>21050000</v>
      </c>
      <c r="B21" s="16" t="s">
        <v>226</v>
      </c>
      <c r="C21" s="31">
        <v>150000</v>
      </c>
      <c r="D21" s="31">
        <v>76700</v>
      </c>
      <c r="E21" s="31">
        <v>111655</v>
      </c>
      <c r="F21" s="37">
        <f>E21*100/C21</f>
        <v>74.43666666666667</v>
      </c>
      <c r="G21" s="37">
        <f>E21/D21*100</f>
        <v>145.57366362451108</v>
      </c>
    </row>
    <row r="22" spans="1:7" s="4" customFormat="1" ht="18.75">
      <c r="A22" s="15">
        <v>21080500</v>
      </c>
      <c r="B22" s="16" t="s">
        <v>10</v>
      </c>
      <c r="C22" s="31"/>
      <c r="D22" s="31"/>
      <c r="E22" s="31">
        <v>12240</v>
      </c>
      <c r="F22" s="37"/>
      <c r="G22" s="32"/>
    </row>
    <row r="23" spans="1:7" s="4" customFormat="1" ht="37.5">
      <c r="A23" s="15">
        <v>21080900</v>
      </c>
      <c r="B23" s="16" t="s">
        <v>238</v>
      </c>
      <c r="C23" s="31"/>
      <c r="D23" s="31"/>
      <c r="E23" s="31">
        <v>230</v>
      </c>
      <c r="F23" s="37"/>
      <c r="G23" s="32"/>
    </row>
    <row r="24" spans="1:7" s="4" customFormat="1" ht="24" customHeight="1">
      <c r="A24" s="15">
        <v>21081100</v>
      </c>
      <c r="B24" s="16" t="s">
        <v>35</v>
      </c>
      <c r="C24" s="31">
        <v>13000</v>
      </c>
      <c r="D24" s="31">
        <v>10800</v>
      </c>
      <c r="E24" s="31">
        <v>15053</v>
      </c>
      <c r="F24" s="37">
        <f>E24*100/C24</f>
        <v>115.79230769230769</v>
      </c>
      <c r="G24" s="32">
        <f>E24/D24*100</f>
        <v>139.37962962962962</v>
      </c>
    </row>
    <row r="25" spans="1:7" s="4" customFormat="1" ht="56.25">
      <c r="A25" s="15">
        <v>22080400</v>
      </c>
      <c r="B25" s="16" t="s">
        <v>227</v>
      </c>
      <c r="C25" s="31">
        <v>119015</v>
      </c>
      <c r="D25" s="31">
        <v>88015</v>
      </c>
      <c r="E25" s="31">
        <v>109488</v>
      </c>
      <c r="F25" s="29">
        <f>E25*100/C25</f>
        <v>91.99512666470613</v>
      </c>
      <c r="G25" s="32">
        <f>E25/D25*100</f>
        <v>124.39697778787706</v>
      </c>
    </row>
    <row r="26" spans="1:7" s="4" customFormat="1" ht="18.75">
      <c r="A26" s="15">
        <v>22090000</v>
      </c>
      <c r="B26" s="16" t="s">
        <v>11</v>
      </c>
      <c r="C26" s="31">
        <v>500</v>
      </c>
      <c r="D26" s="31">
        <v>2700</v>
      </c>
      <c r="E26" s="31">
        <v>9120</v>
      </c>
      <c r="F26" s="29">
        <f>E26*100/C26</f>
        <v>1824</v>
      </c>
      <c r="G26" s="32">
        <f>E26/D26*100</f>
        <v>337.77777777777777</v>
      </c>
    </row>
    <row r="27" spans="1:7" s="4" customFormat="1" ht="56.25">
      <c r="A27" s="15">
        <v>22130000</v>
      </c>
      <c r="B27" s="16" t="s">
        <v>228</v>
      </c>
      <c r="C27" s="31"/>
      <c r="D27" s="31"/>
      <c r="E27" s="31">
        <v>3456</v>
      </c>
      <c r="F27" s="29"/>
      <c r="G27" s="32"/>
    </row>
    <row r="28" spans="1:7" s="4" customFormat="1" ht="18.75">
      <c r="A28" s="15">
        <v>24060300</v>
      </c>
      <c r="B28" s="16" t="s">
        <v>10</v>
      </c>
      <c r="C28" s="31">
        <v>51000</v>
      </c>
      <c r="D28" s="31">
        <v>10000</v>
      </c>
      <c r="E28" s="31">
        <v>102660</v>
      </c>
      <c r="F28" s="29">
        <f>E28*100/C28</f>
        <v>201.2941176470588</v>
      </c>
      <c r="G28" s="32">
        <f>E28/D28*100</f>
        <v>1026.6</v>
      </c>
    </row>
    <row r="29" spans="1:7" s="4" customFormat="1" ht="19.5" thickBot="1">
      <c r="A29" s="21">
        <v>24060600</v>
      </c>
      <c r="B29" s="22" t="s">
        <v>257</v>
      </c>
      <c r="C29" s="38"/>
      <c r="D29" s="38"/>
      <c r="E29" s="38">
        <v>53</v>
      </c>
      <c r="F29" s="39"/>
      <c r="G29" s="40"/>
    </row>
    <row r="30" spans="1:7" s="4" customFormat="1" ht="19.5" thickBot="1">
      <c r="A30" s="17" t="s">
        <v>3</v>
      </c>
      <c r="B30" s="18" t="s">
        <v>8</v>
      </c>
      <c r="C30" s="33">
        <f>SUM(C21:C28)</f>
        <v>333515</v>
      </c>
      <c r="D30" s="33">
        <f>SUM(D21:D28)</f>
        <v>188215</v>
      </c>
      <c r="E30" s="33">
        <f>SUM(E20:E29)</f>
        <v>376633</v>
      </c>
      <c r="F30" s="34">
        <f aca="true" t="shared" si="2" ref="F30:F49">E30*100/C30</f>
        <v>112.92835404704437</v>
      </c>
      <c r="G30" s="35">
        <f aca="true" t="shared" si="3" ref="G30:G49">E30/D30*100</f>
        <v>200.10785537815795</v>
      </c>
    </row>
    <row r="31" spans="1:7" s="4" customFormat="1" ht="19.5" thickBot="1">
      <c r="A31" s="17" t="s">
        <v>3</v>
      </c>
      <c r="B31" s="18" t="s">
        <v>12</v>
      </c>
      <c r="C31" s="33">
        <f>C18+C30</f>
        <v>76574860</v>
      </c>
      <c r="D31" s="33">
        <f>D18+D30</f>
        <v>114200581</v>
      </c>
      <c r="E31" s="33">
        <f>E18+E30</f>
        <v>137578314</v>
      </c>
      <c r="F31" s="34">
        <f t="shared" si="2"/>
        <v>179.66511985787503</v>
      </c>
      <c r="G31" s="35">
        <f t="shared" si="3"/>
        <v>120.47076538078207</v>
      </c>
    </row>
    <row r="32" spans="1:7" s="4" customFormat="1" ht="18.75">
      <c r="A32" s="5"/>
      <c r="B32" s="23" t="s">
        <v>13</v>
      </c>
      <c r="C32" s="41">
        <f>C33</f>
        <v>8340000</v>
      </c>
      <c r="D32" s="41">
        <f>D33+D34</f>
        <v>10287200</v>
      </c>
      <c r="E32" s="41">
        <f>E33+E34</f>
        <v>10287200</v>
      </c>
      <c r="F32" s="41">
        <f>F33</f>
        <v>100</v>
      </c>
      <c r="G32" s="41">
        <f>G33</f>
        <v>100</v>
      </c>
    </row>
    <row r="33" spans="1:7" s="4" customFormat="1" ht="18.75">
      <c r="A33" s="15">
        <v>41020100</v>
      </c>
      <c r="B33" s="16" t="s">
        <v>229</v>
      </c>
      <c r="C33" s="31">
        <v>8340000</v>
      </c>
      <c r="D33" s="31">
        <v>8340000</v>
      </c>
      <c r="E33" s="31">
        <v>8340000</v>
      </c>
      <c r="F33" s="29">
        <f t="shared" si="2"/>
        <v>100</v>
      </c>
      <c r="G33" s="32">
        <f t="shared" si="3"/>
        <v>100</v>
      </c>
    </row>
    <row r="34" spans="1:7" s="4" customFormat="1" ht="18.75">
      <c r="A34" s="15">
        <v>41020600</v>
      </c>
      <c r="B34" s="16" t="s">
        <v>242</v>
      </c>
      <c r="C34" s="31"/>
      <c r="D34" s="31">
        <v>1947200</v>
      </c>
      <c r="E34" s="31">
        <v>1947200</v>
      </c>
      <c r="F34" s="45"/>
      <c r="G34" s="45">
        <f t="shared" si="3"/>
        <v>100</v>
      </c>
    </row>
    <row r="35" spans="1:7" s="4" customFormat="1" ht="25.5" customHeight="1">
      <c r="A35" s="15"/>
      <c r="B35" s="6" t="s">
        <v>14</v>
      </c>
      <c r="C35" s="41">
        <f>C31+C32</f>
        <v>84914860</v>
      </c>
      <c r="D35" s="41">
        <f>D31+D32</f>
        <v>124487781</v>
      </c>
      <c r="E35" s="41">
        <f>E31+E32</f>
        <v>147865514</v>
      </c>
      <c r="F35" s="41">
        <f>F31+F32</f>
        <v>279.665119857875</v>
      </c>
      <c r="G35" s="41">
        <f>G31+G32</f>
        <v>220.47076538078207</v>
      </c>
    </row>
    <row r="36" spans="1:7" s="4" customFormat="1" ht="30" customHeight="1">
      <c r="A36" s="71"/>
      <c r="B36" s="72" t="s">
        <v>15</v>
      </c>
      <c r="C36" s="73">
        <f>C39+C40++C41+C42+C45+C46+C48+C43+C37+C44</f>
        <v>253890313</v>
      </c>
      <c r="D36" s="73">
        <f>D38+D39+D40+D41+D42+D43+D44+D45+D46+D48+D47</f>
        <v>292928811</v>
      </c>
      <c r="E36" s="73">
        <f>E38+E39+E40+E41+E42+E43+E44+E45+E46+E48+E47</f>
        <v>291881567</v>
      </c>
      <c r="F36" s="45">
        <f t="shared" si="2"/>
        <v>114.96364849493096</v>
      </c>
      <c r="G36" s="45">
        <f t="shared" si="3"/>
        <v>99.64249197734257</v>
      </c>
    </row>
    <row r="37" spans="1:7" s="4" customFormat="1" ht="72" customHeight="1" hidden="1">
      <c r="A37" s="19">
        <v>41030300</v>
      </c>
      <c r="B37" s="74" t="s">
        <v>215</v>
      </c>
      <c r="C37" s="36"/>
      <c r="D37" s="36"/>
      <c r="E37" s="36"/>
      <c r="F37" s="46"/>
      <c r="G37" s="40" t="e">
        <f>E37/D37*100</f>
        <v>#DIV/0!</v>
      </c>
    </row>
    <row r="38" spans="1:7" s="4" customFormat="1" ht="59.25" customHeight="1">
      <c r="A38" s="27">
        <v>41030300</v>
      </c>
      <c r="B38" s="16" t="s">
        <v>215</v>
      </c>
      <c r="C38" s="31"/>
      <c r="D38" s="31">
        <v>86386</v>
      </c>
      <c r="E38" s="31">
        <v>86386</v>
      </c>
      <c r="F38" s="70"/>
      <c r="G38" s="40">
        <f>E38/D38*100</f>
        <v>100</v>
      </c>
    </row>
    <row r="39" spans="1:7" s="4" customFormat="1" ht="112.5">
      <c r="A39" s="15">
        <v>41030600</v>
      </c>
      <c r="B39" s="16" t="s">
        <v>230</v>
      </c>
      <c r="C39" s="31">
        <v>91552600</v>
      </c>
      <c r="D39" s="31">
        <v>92888704</v>
      </c>
      <c r="E39" s="31">
        <v>92888409</v>
      </c>
      <c r="F39" s="37">
        <f t="shared" si="2"/>
        <v>101.45906178524694</v>
      </c>
      <c r="G39" s="32">
        <f t="shared" si="3"/>
        <v>99.99968241563582</v>
      </c>
    </row>
    <row r="40" spans="1:7" s="4" customFormat="1" ht="93.75">
      <c r="A40" s="15">
        <v>41030800</v>
      </c>
      <c r="B40" s="16" t="s">
        <v>16</v>
      </c>
      <c r="C40" s="31">
        <v>15920300</v>
      </c>
      <c r="D40" s="31">
        <v>32207167</v>
      </c>
      <c r="E40" s="31">
        <v>32207167</v>
      </c>
      <c r="F40" s="29">
        <f t="shared" si="2"/>
        <v>202.30251314359654</v>
      </c>
      <c r="G40" s="32">
        <f t="shared" si="3"/>
        <v>100</v>
      </c>
    </row>
    <row r="41" spans="1:7" s="4" customFormat="1" ht="75">
      <c r="A41" s="15">
        <v>41030900</v>
      </c>
      <c r="B41" s="16" t="s">
        <v>17</v>
      </c>
      <c r="C41" s="31">
        <v>1244517</v>
      </c>
      <c r="D41" s="31">
        <v>1358355</v>
      </c>
      <c r="E41" s="31">
        <v>1262867</v>
      </c>
      <c r="F41" s="29">
        <f t="shared" si="2"/>
        <v>101.47446760470126</v>
      </c>
      <c r="G41" s="32">
        <f t="shared" si="3"/>
        <v>92.97032071881061</v>
      </c>
    </row>
    <row r="42" spans="1:7" s="4" customFormat="1" ht="75">
      <c r="A42" s="15">
        <v>41031000</v>
      </c>
      <c r="B42" s="16" t="s">
        <v>18</v>
      </c>
      <c r="C42" s="31">
        <v>713600</v>
      </c>
      <c r="D42" s="31">
        <v>1818632</v>
      </c>
      <c r="E42" s="31">
        <v>1818632</v>
      </c>
      <c r="F42" s="29">
        <f t="shared" si="2"/>
        <v>254.8531390134529</v>
      </c>
      <c r="G42" s="32">
        <f t="shared" si="3"/>
        <v>100</v>
      </c>
    </row>
    <row r="43" spans="1:7" s="4" customFormat="1" ht="37.5">
      <c r="A43" s="78">
        <v>41033900</v>
      </c>
      <c r="B43" s="79" t="s">
        <v>232</v>
      </c>
      <c r="C43" s="31">
        <v>74840300</v>
      </c>
      <c r="D43" s="31">
        <v>79572200</v>
      </c>
      <c r="E43" s="31">
        <v>79572200</v>
      </c>
      <c r="F43" s="29">
        <f t="shared" si="2"/>
        <v>106.32266305720314</v>
      </c>
      <c r="G43" s="32">
        <f t="shared" si="3"/>
        <v>100</v>
      </c>
    </row>
    <row r="44" spans="1:7" s="4" customFormat="1" ht="37.5">
      <c r="A44" s="78">
        <v>41034200</v>
      </c>
      <c r="B44" s="79" t="s">
        <v>233</v>
      </c>
      <c r="C44" s="31">
        <v>46493000</v>
      </c>
      <c r="D44" s="31">
        <v>48663100</v>
      </c>
      <c r="E44" s="31">
        <v>48663100</v>
      </c>
      <c r="F44" s="29">
        <f t="shared" si="2"/>
        <v>104.6675843675392</v>
      </c>
      <c r="G44" s="32">
        <f>E44/D44*100</f>
        <v>100</v>
      </c>
    </row>
    <row r="45" spans="1:7" s="4" customFormat="1" ht="18.75">
      <c r="A45" s="15">
        <v>41035000</v>
      </c>
      <c r="B45" s="16" t="s">
        <v>2</v>
      </c>
      <c r="C45" s="31">
        <v>22571196</v>
      </c>
      <c r="D45" s="31">
        <v>32569378</v>
      </c>
      <c r="E45" s="31">
        <v>31739550</v>
      </c>
      <c r="F45" s="29">
        <f t="shared" si="2"/>
        <v>140.61970841066642</v>
      </c>
      <c r="G45" s="32">
        <f t="shared" si="3"/>
        <v>97.45212205157864</v>
      </c>
    </row>
    <row r="46" spans="1:7" s="4" customFormat="1" ht="131.25">
      <c r="A46" s="15">
        <v>41035800</v>
      </c>
      <c r="B46" s="25" t="s">
        <v>19</v>
      </c>
      <c r="C46" s="31">
        <v>554800</v>
      </c>
      <c r="D46" s="31">
        <v>592463</v>
      </c>
      <c r="E46" s="31">
        <v>583405</v>
      </c>
      <c r="F46" s="37">
        <f t="shared" si="2"/>
        <v>105.15591204037491</v>
      </c>
      <c r="G46" s="32">
        <f t="shared" si="3"/>
        <v>98.47112815483837</v>
      </c>
    </row>
    <row r="47" spans="1:7" s="4" customFormat="1" ht="95.25">
      <c r="A47" s="15">
        <v>41036100</v>
      </c>
      <c r="B47" s="80" t="s">
        <v>258</v>
      </c>
      <c r="C47" s="31"/>
      <c r="D47" s="31">
        <v>345300</v>
      </c>
      <c r="E47" s="31">
        <v>345300</v>
      </c>
      <c r="F47" s="37"/>
      <c r="G47" s="32">
        <f t="shared" si="3"/>
        <v>100</v>
      </c>
    </row>
    <row r="48" spans="1:7" s="4" customFormat="1" ht="56.25">
      <c r="A48" s="15">
        <v>41037000</v>
      </c>
      <c r="B48" s="16" t="s">
        <v>243</v>
      </c>
      <c r="C48" s="31"/>
      <c r="D48" s="31">
        <v>2827126</v>
      </c>
      <c r="E48" s="31">
        <v>2714551</v>
      </c>
      <c r="F48" s="37"/>
      <c r="G48" s="32">
        <f t="shared" si="3"/>
        <v>96.01804093627239</v>
      </c>
    </row>
    <row r="49" spans="1:7" s="4" customFormat="1" ht="18.75">
      <c r="A49" s="5"/>
      <c r="B49" s="6" t="s">
        <v>20</v>
      </c>
      <c r="C49" s="41">
        <f>C35+C36</f>
        <v>338805173</v>
      </c>
      <c r="D49" s="41">
        <f>D35+D36</f>
        <v>417416592</v>
      </c>
      <c r="E49" s="41">
        <f>E35+E36</f>
        <v>439747081</v>
      </c>
      <c r="F49" s="45">
        <f t="shared" si="2"/>
        <v>129.79349668902486</v>
      </c>
      <c r="G49" s="42">
        <f t="shared" si="3"/>
        <v>105.34968887868261</v>
      </c>
    </row>
    <row r="50" spans="1:7" s="4" customFormat="1" ht="19.5" thickBot="1">
      <c r="A50" s="83" t="s">
        <v>39</v>
      </c>
      <c r="B50" s="84"/>
      <c r="C50" s="84"/>
      <c r="D50" s="84"/>
      <c r="E50" s="84"/>
      <c r="F50" s="84"/>
      <c r="G50" s="85"/>
    </row>
    <row r="51" spans="1:7" s="4" customFormat="1" ht="18.75">
      <c r="A51" s="12" t="s">
        <v>40</v>
      </c>
      <c r="B51" s="7" t="s">
        <v>41</v>
      </c>
      <c r="C51" s="41">
        <f>C52</f>
        <v>16362621</v>
      </c>
      <c r="D51" s="41">
        <f>D52</f>
        <v>18427949</v>
      </c>
      <c r="E51" s="41">
        <f>E52</f>
        <v>17854926.459999993</v>
      </c>
      <c r="F51" s="60">
        <f aca="true" t="shared" si="4" ref="F51:F57">E51*100/C51</f>
        <v>109.12021038683224</v>
      </c>
      <c r="G51" s="61">
        <f aca="true" t="shared" si="5" ref="G51:G57">E51*100/D51</f>
        <v>96.89047033937413</v>
      </c>
    </row>
    <row r="52" spans="1:7" s="4" customFormat="1" ht="18.75">
      <c r="A52" s="13">
        <v>10116</v>
      </c>
      <c r="B52" s="8" t="s">
        <v>161</v>
      </c>
      <c r="C52" s="31">
        <v>16362621</v>
      </c>
      <c r="D52" s="31">
        <v>18427949</v>
      </c>
      <c r="E52" s="31">
        <v>17854926.459999993</v>
      </c>
      <c r="F52" s="62">
        <f t="shared" si="4"/>
        <v>109.12021038683224</v>
      </c>
      <c r="G52" s="63">
        <f t="shared" si="5"/>
        <v>96.89047033937413</v>
      </c>
    </row>
    <row r="53" spans="1:7" s="4" customFormat="1" ht="37.5">
      <c r="A53" s="12" t="s">
        <v>42</v>
      </c>
      <c r="B53" s="7" t="s">
        <v>43</v>
      </c>
      <c r="C53" s="41">
        <f>C54</f>
        <v>650228</v>
      </c>
      <c r="D53" s="41">
        <f>D54</f>
        <v>664228</v>
      </c>
      <c r="E53" s="41">
        <f>E54</f>
        <v>660287</v>
      </c>
      <c r="F53" s="60">
        <f t="shared" si="4"/>
        <v>101.54699582300363</v>
      </c>
      <c r="G53" s="61">
        <f t="shared" si="5"/>
        <v>99.40667963410155</v>
      </c>
    </row>
    <row r="54" spans="1:7" s="4" customFormat="1" ht="18.75">
      <c r="A54" s="13">
        <v>60702</v>
      </c>
      <c r="B54" s="8" t="s">
        <v>162</v>
      </c>
      <c r="C54" s="31">
        <v>650228</v>
      </c>
      <c r="D54" s="31">
        <v>664228</v>
      </c>
      <c r="E54" s="31">
        <v>660287</v>
      </c>
      <c r="F54" s="62">
        <f t="shared" si="4"/>
        <v>101.54699582300363</v>
      </c>
      <c r="G54" s="63">
        <f t="shared" si="5"/>
        <v>99.40667963410155</v>
      </c>
    </row>
    <row r="55" spans="1:7" s="4" customFormat="1" ht="18.75">
      <c r="A55" s="12" t="s">
        <v>44</v>
      </c>
      <c r="B55" s="7" t="s">
        <v>45</v>
      </c>
      <c r="C55" s="41">
        <f>SUM(C56:C65)</f>
        <v>100492009</v>
      </c>
      <c r="D55" s="41">
        <f>SUM(D56:D65)</f>
        <v>110581289.57000001</v>
      </c>
      <c r="E55" s="41">
        <f>SUM(E56:E65)</f>
        <v>107935689.07</v>
      </c>
      <c r="F55" s="60">
        <f t="shared" si="4"/>
        <v>107.40723580319705</v>
      </c>
      <c r="G55" s="61">
        <f t="shared" si="5"/>
        <v>97.6075514128226</v>
      </c>
    </row>
    <row r="56" spans="1:7" s="4" customFormat="1" ht="18.75">
      <c r="A56" s="13">
        <v>70101</v>
      </c>
      <c r="B56" s="8" t="s">
        <v>163</v>
      </c>
      <c r="C56" s="31">
        <v>16515300</v>
      </c>
      <c r="D56" s="31">
        <v>19613144.570000004</v>
      </c>
      <c r="E56" s="31">
        <v>19362550</v>
      </c>
      <c r="F56" s="62">
        <f t="shared" si="4"/>
        <v>117.24007435529478</v>
      </c>
      <c r="G56" s="63">
        <f t="shared" si="5"/>
        <v>98.72231314511744</v>
      </c>
    </row>
    <row r="57" spans="1:7" s="4" customFormat="1" ht="56.25">
      <c r="A57" s="13">
        <v>70201</v>
      </c>
      <c r="B57" s="8" t="s">
        <v>185</v>
      </c>
      <c r="C57" s="31">
        <v>77835766</v>
      </c>
      <c r="D57" s="31">
        <v>83787036</v>
      </c>
      <c r="E57" s="31">
        <v>81604744</v>
      </c>
      <c r="F57" s="62">
        <f t="shared" si="4"/>
        <v>104.84221867874982</v>
      </c>
      <c r="G57" s="63">
        <f t="shared" si="5"/>
        <v>97.3954300042312</v>
      </c>
    </row>
    <row r="58" spans="1:7" s="4" customFormat="1" ht="18.75">
      <c r="A58" s="13">
        <v>70303</v>
      </c>
      <c r="B58" s="8" t="s">
        <v>164</v>
      </c>
      <c r="C58" s="31">
        <v>1827580</v>
      </c>
      <c r="D58" s="31">
        <v>2012309</v>
      </c>
      <c r="E58" s="31">
        <v>1929041.07</v>
      </c>
      <c r="F58" s="62">
        <f aca="true" t="shared" si="6" ref="F58:F65">E58*100/C58</f>
        <v>105.55166230753237</v>
      </c>
      <c r="G58" s="63">
        <f aca="true" t="shared" si="7" ref="G58:G65">E58*100/D58</f>
        <v>95.8620703877983</v>
      </c>
    </row>
    <row r="59" spans="1:7" s="4" customFormat="1" ht="37.5">
      <c r="A59" s="13">
        <v>70401</v>
      </c>
      <c r="B59" s="8" t="s">
        <v>165</v>
      </c>
      <c r="C59" s="31">
        <v>1200000</v>
      </c>
      <c r="D59" s="31">
        <v>1368850</v>
      </c>
      <c r="E59" s="31">
        <v>1366645</v>
      </c>
      <c r="F59" s="62">
        <f t="shared" si="6"/>
        <v>113.88708333333334</v>
      </c>
      <c r="G59" s="63">
        <f t="shared" si="7"/>
        <v>99.838915878292</v>
      </c>
    </row>
    <row r="60" spans="1:7" s="4" customFormat="1" ht="18.75">
      <c r="A60" s="13">
        <v>70702</v>
      </c>
      <c r="B60" s="8" t="s">
        <v>166</v>
      </c>
      <c r="C60" s="31">
        <v>32243</v>
      </c>
      <c r="D60" s="31">
        <v>73243</v>
      </c>
      <c r="E60" s="31">
        <v>73176</v>
      </c>
      <c r="F60" s="62">
        <f t="shared" si="6"/>
        <v>226.9515863908445</v>
      </c>
      <c r="G60" s="63">
        <f t="shared" si="7"/>
        <v>99.90852368144397</v>
      </c>
    </row>
    <row r="61" spans="1:7" s="4" customFormat="1" ht="18.75">
      <c r="A61" s="13">
        <v>70802</v>
      </c>
      <c r="B61" s="8" t="s">
        <v>167</v>
      </c>
      <c r="C61" s="31">
        <v>715400</v>
      </c>
      <c r="D61" s="31">
        <v>740300</v>
      </c>
      <c r="E61" s="31">
        <v>733452</v>
      </c>
      <c r="F61" s="62">
        <f t="shared" si="6"/>
        <v>102.52334358400894</v>
      </c>
      <c r="G61" s="63">
        <f t="shared" si="7"/>
        <v>99.07496960691611</v>
      </c>
    </row>
    <row r="62" spans="1:7" s="4" customFormat="1" ht="37.5">
      <c r="A62" s="13">
        <v>70804</v>
      </c>
      <c r="B62" s="8" t="s">
        <v>168</v>
      </c>
      <c r="C62" s="31">
        <v>1130000</v>
      </c>
      <c r="D62" s="31">
        <v>1161829</v>
      </c>
      <c r="E62" s="31">
        <v>1143674</v>
      </c>
      <c r="F62" s="62">
        <f t="shared" si="6"/>
        <v>101.21008849557522</v>
      </c>
      <c r="G62" s="63">
        <f t="shared" si="7"/>
        <v>98.43737761753236</v>
      </c>
    </row>
    <row r="63" spans="1:7" s="4" customFormat="1" ht="37.5">
      <c r="A63" s="13">
        <v>70805</v>
      </c>
      <c r="B63" s="8" t="s">
        <v>169</v>
      </c>
      <c r="C63" s="31">
        <v>449000</v>
      </c>
      <c r="D63" s="31">
        <v>464879</v>
      </c>
      <c r="E63" s="31">
        <v>439712</v>
      </c>
      <c r="F63" s="62">
        <f t="shared" si="6"/>
        <v>97.9314031180401</v>
      </c>
      <c r="G63" s="63">
        <f t="shared" si="7"/>
        <v>94.58633321789111</v>
      </c>
    </row>
    <row r="64" spans="1:7" s="4" customFormat="1" ht="18.75">
      <c r="A64" s="13">
        <v>70806</v>
      </c>
      <c r="B64" s="8" t="s">
        <v>170</v>
      </c>
      <c r="C64" s="31">
        <v>416000</v>
      </c>
      <c r="D64" s="31">
        <v>457581</v>
      </c>
      <c r="E64" s="31">
        <v>444515</v>
      </c>
      <c r="F64" s="62">
        <f t="shared" si="6"/>
        <v>106.8545673076923</v>
      </c>
      <c r="G64" s="63">
        <f t="shared" si="7"/>
        <v>97.14454927105803</v>
      </c>
    </row>
    <row r="65" spans="1:7" s="4" customFormat="1" ht="18.75">
      <c r="A65" s="13">
        <v>70807</v>
      </c>
      <c r="B65" s="8" t="s">
        <v>171</v>
      </c>
      <c r="C65" s="31">
        <v>370720</v>
      </c>
      <c r="D65" s="31">
        <v>902118</v>
      </c>
      <c r="E65" s="31">
        <v>838180</v>
      </c>
      <c r="F65" s="62">
        <f t="shared" si="6"/>
        <v>226.09516616314198</v>
      </c>
      <c r="G65" s="63">
        <f t="shared" si="7"/>
        <v>92.91245712866831</v>
      </c>
    </row>
    <row r="66" spans="1:7" s="4" customFormat="1" ht="37.5" hidden="1">
      <c r="A66" s="13">
        <v>70808</v>
      </c>
      <c r="B66" s="8" t="s">
        <v>172</v>
      </c>
      <c r="C66" s="77">
        <v>27225</v>
      </c>
      <c r="D66" s="77">
        <v>38102</v>
      </c>
      <c r="E66" s="77">
        <v>38010</v>
      </c>
      <c r="F66" s="62">
        <f>E66*100/C66</f>
        <v>139.61432506887053</v>
      </c>
      <c r="G66" s="63">
        <f aca="true" t="shared" si="8" ref="G66:G72">E66*100/D66</f>
        <v>99.75854285864258</v>
      </c>
    </row>
    <row r="67" spans="1:7" s="4" customFormat="1" ht="18.75">
      <c r="A67" s="12" t="s">
        <v>46</v>
      </c>
      <c r="B67" s="7" t="s">
        <v>47</v>
      </c>
      <c r="C67" s="41">
        <f>SUM(C68:C70)</f>
        <v>46493000</v>
      </c>
      <c r="D67" s="41">
        <f>SUM(D68:D70)</f>
        <v>43499251.379999995</v>
      </c>
      <c r="E67" s="41">
        <f>SUM(E68:E70)</f>
        <v>43368445</v>
      </c>
      <c r="F67" s="60">
        <f>E67*100/C67</f>
        <v>93.27951519583593</v>
      </c>
      <c r="G67" s="61">
        <f t="shared" si="8"/>
        <v>99.69929050305419</v>
      </c>
    </row>
    <row r="68" spans="1:7" s="4" customFormat="1" ht="18.75">
      <c r="A68" s="13">
        <v>80101</v>
      </c>
      <c r="B68" s="8" t="s">
        <v>231</v>
      </c>
      <c r="C68" s="31">
        <v>30213400</v>
      </c>
      <c r="D68" s="31">
        <v>25699465.38</v>
      </c>
      <c r="E68" s="31">
        <v>25688950</v>
      </c>
      <c r="F68" s="62">
        <f>E68*100/C68</f>
        <v>85.02502201010148</v>
      </c>
      <c r="G68" s="63">
        <f t="shared" si="8"/>
        <v>99.95908327335019</v>
      </c>
    </row>
    <row r="69" spans="1:7" s="4" customFormat="1" ht="37.5">
      <c r="A69" s="13" t="s">
        <v>200</v>
      </c>
      <c r="B69" s="8" t="s">
        <v>201</v>
      </c>
      <c r="C69" s="31">
        <v>16279600</v>
      </c>
      <c r="D69" s="31">
        <v>17753584</v>
      </c>
      <c r="E69" s="31">
        <v>17633293</v>
      </c>
      <c r="F69" s="62">
        <f>E69*100/C69</f>
        <v>108.31527187400182</v>
      </c>
      <c r="G69" s="63">
        <f t="shared" si="8"/>
        <v>99.32244103500454</v>
      </c>
    </row>
    <row r="70" spans="1:7" s="4" customFormat="1" ht="18.75">
      <c r="A70" s="13" t="s">
        <v>202</v>
      </c>
      <c r="B70" s="8" t="s">
        <v>203</v>
      </c>
      <c r="C70" s="31">
        <v>0</v>
      </c>
      <c r="D70" s="31">
        <v>46202</v>
      </c>
      <c r="E70" s="31">
        <v>46202</v>
      </c>
      <c r="F70" s="62"/>
      <c r="G70" s="63">
        <f t="shared" si="8"/>
        <v>100</v>
      </c>
    </row>
    <row r="71" spans="1:7" s="4" customFormat="1" ht="18.75">
      <c r="A71" s="12" t="s">
        <v>48</v>
      </c>
      <c r="B71" s="7" t="s">
        <v>49</v>
      </c>
      <c r="C71" s="41">
        <f>SUM(C72:C109)</f>
        <v>113632995</v>
      </c>
      <c r="D71" s="41">
        <f>SUM(D72:D109)</f>
        <v>133692874.08</v>
      </c>
      <c r="E71" s="41">
        <f>SUM(E72:E109)</f>
        <v>133601198</v>
      </c>
      <c r="F71" s="60">
        <f>E71*100/C71</f>
        <v>117.57253956036273</v>
      </c>
      <c r="G71" s="61">
        <f t="shared" si="8"/>
        <v>99.93142784861881</v>
      </c>
    </row>
    <row r="72" spans="1:7" s="4" customFormat="1" ht="93.75">
      <c r="A72" s="13" t="s">
        <v>50</v>
      </c>
      <c r="B72" s="8" t="s">
        <v>155</v>
      </c>
      <c r="C72" s="31">
        <v>7377434</v>
      </c>
      <c r="D72" s="31">
        <v>7297894.63</v>
      </c>
      <c r="E72" s="31">
        <v>7297895</v>
      </c>
      <c r="F72" s="62">
        <f>E72*100/C72</f>
        <v>98.92186090719348</v>
      </c>
      <c r="G72" s="63">
        <f t="shared" si="8"/>
        <v>100.00000506995536</v>
      </c>
    </row>
    <row r="73" spans="1:7" s="4" customFormat="1" ht="93.75">
      <c r="A73" s="13" t="s">
        <v>51</v>
      </c>
      <c r="B73" s="8" t="s">
        <v>155</v>
      </c>
      <c r="C73" s="31">
        <v>172822</v>
      </c>
      <c r="D73" s="31">
        <v>192113.78</v>
      </c>
      <c r="E73" s="31">
        <v>192114</v>
      </c>
      <c r="F73" s="62">
        <f aca="true" t="shared" si="9" ref="F73:F109">E73*100/C73</f>
        <v>111.16293064540395</v>
      </c>
      <c r="G73" s="63">
        <f aca="true" t="shared" si="10" ref="G73:G109">E73*100/D73</f>
        <v>100.00011451547098</v>
      </c>
    </row>
    <row r="74" spans="1:7" s="4" customFormat="1" ht="93.75" customHeight="1">
      <c r="A74" s="13" t="s">
        <v>52</v>
      </c>
      <c r="B74" s="8" t="s">
        <v>156</v>
      </c>
      <c r="C74" s="31">
        <v>20000</v>
      </c>
      <c r="D74" s="31">
        <v>35164</v>
      </c>
      <c r="E74" s="31">
        <v>35164</v>
      </c>
      <c r="F74" s="62">
        <f t="shared" si="9"/>
        <v>175.82</v>
      </c>
      <c r="G74" s="63">
        <f t="shared" si="10"/>
        <v>100</v>
      </c>
    </row>
    <row r="75" spans="1:7" s="4" customFormat="1" ht="93.75">
      <c r="A75" s="13" t="s">
        <v>53</v>
      </c>
      <c r="B75" s="8" t="s">
        <v>157</v>
      </c>
      <c r="C75" s="31">
        <v>1110330</v>
      </c>
      <c r="D75" s="31">
        <v>1184238.94</v>
      </c>
      <c r="E75" s="31">
        <v>1184239</v>
      </c>
      <c r="F75" s="62">
        <f t="shared" si="9"/>
        <v>106.65648951212702</v>
      </c>
      <c r="G75" s="63">
        <f t="shared" si="10"/>
        <v>100.0000050665451</v>
      </c>
    </row>
    <row r="76" spans="1:7" s="4" customFormat="1" ht="93.75">
      <c r="A76" s="13" t="s">
        <v>54</v>
      </c>
      <c r="B76" s="8" t="s">
        <v>157</v>
      </c>
      <c r="C76" s="31">
        <v>16348</v>
      </c>
      <c r="D76" s="31">
        <v>17795.04</v>
      </c>
      <c r="E76" s="31">
        <v>17795</v>
      </c>
      <c r="F76" s="62">
        <f t="shared" si="9"/>
        <v>108.85123562515292</v>
      </c>
      <c r="G76" s="63">
        <f t="shared" si="10"/>
        <v>99.99977521826307</v>
      </c>
    </row>
    <row r="77" spans="1:7" s="4" customFormat="1" ht="93.75">
      <c r="A77" s="13" t="s">
        <v>55</v>
      </c>
      <c r="B77" s="8" t="s">
        <v>56</v>
      </c>
      <c r="C77" s="31">
        <v>441309</v>
      </c>
      <c r="D77" s="31">
        <v>427313.45</v>
      </c>
      <c r="E77" s="31">
        <v>427313</v>
      </c>
      <c r="F77" s="62">
        <f t="shared" si="9"/>
        <v>96.82852604410968</v>
      </c>
      <c r="G77" s="63">
        <f t="shared" si="10"/>
        <v>99.99989469088791</v>
      </c>
    </row>
    <row r="78" spans="1:7" s="4" customFormat="1" ht="93.75">
      <c r="A78" s="13" t="s">
        <v>57</v>
      </c>
      <c r="B78" s="8" t="s">
        <v>58</v>
      </c>
      <c r="C78" s="31">
        <v>13085</v>
      </c>
      <c r="D78" s="31">
        <v>14606.8</v>
      </c>
      <c r="E78" s="31">
        <v>14607</v>
      </c>
      <c r="F78" s="62">
        <f t="shared" si="9"/>
        <v>111.63163928162018</v>
      </c>
      <c r="G78" s="63">
        <f t="shared" si="10"/>
        <v>100.00136922529234</v>
      </c>
    </row>
    <row r="79" spans="1:7" s="4" customFormat="1" ht="75">
      <c r="A79" s="13" t="s">
        <v>59</v>
      </c>
      <c r="B79" s="8" t="s">
        <v>60</v>
      </c>
      <c r="C79" s="31">
        <v>4000</v>
      </c>
      <c r="D79" s="31">
        <v>6000</v>
      </c>
      <c r="E79" s="31">
        <v>5287</v>
      </c>
      <c r="F79" s="62">
        <f t="shared" si="9"/>
        <v>132.175</v>
      </c>
      <c r="G79" s="63">
        <f t="shared" si="10"/>
        <v>88.11666666666666</v>
      </c>
    </row>
    <row r="80" spans="1:7" s="4" customFormat="1" ht="93.75">
      <c r="A80" s="13" t="s">
        <v>61</v>
      </c>
      <c r="B80" s="8" t="s">
        <v>158</v>
      </c>
      <c r="C80" s="31">
        <v>1758319</v>
      </c>
      <c r="D80" s="31">
        <v>1542140.42</v>
      </c>
      <c r="E80" s="31">
        <v>1542140</v>
      </c>
      <c r="F80" s="62">
        <f t="shared" si="9"/>
        <v>87.70535949392573</v>
      </c>
      <c r="G80" s="63">
        <f t="shared" si="10"/>
        <v>99.99997276512602</v>
      </c>
    </row>
    <row r="81" spans="1:7" s="4" customFormat="1" ht="93.75">
      <c r="A81" s="13" t="s">
        <v>62</v>
      </c>
      <c r="B81" s="8" t="s">
        <v>158</v>
      </c>
      <c r="C81" s="31">
        <v>18981</v>
      </c>
      <c r="D81" s="31">
        <v>21515.38</v>
      </c>
      <c r="E81" s="31">
        <v>21515</v>
      </c>
      <c r="F81" s="62">
        <f t="shared" si="9"/>
        <v>113.35019229756072</v>
      </c>
      <c r="G81" s="63">
        <f t="shared" si="10"/>
        <v>99.99823382157321</v>
      </c>
    </row>
    <row r="82" spans="1:7" s="4" customFormat="1" ht="37.5">
      <c r="A82" s="13" t="s">
        <v>63</v>
      </c>
      <c r="B82" s="8" t="s">
        <v>64</v>
      </c>
      <c r="C82" s="31">
        <v>61120</v>
      </c>
      <c r="D82" s="31">
        <v>61120</v>
      </c>
      <c r="E82" s="31">
        <v>60949</v>
      </c>
      <c r="F82" s="62">
        <f t="shared" si="9"/>
        <v>99.720222513089</v>
      </c>
      <c r="G82" s="63">
        <f t="shared" si="10"/>
        <v>99.720222513089</v>
      </c>
    </row>
    <row r="83" spans="1:7" s="4" customFormat="1" ht="18.75">
      <c r="A83" s="13" t="s">
        <v>65</v>
      </c>
      <c r="B83" s="8" t="s">
        <v>66</v>
      </c>
      <c r="C83" s="31">
        <v>200000</v>
      </c>
      <c r="D83" s="31">
        <v>222866</v>
      </c>
      <c r="E83" s="31">
        <v>222864</v>
      </c>
      <c r="F83" s="62">
        <f t="shared" si="9"/>
        <v>111.432</v>
      </c>
      <c r="G83" s="63">
        <f t="shared" si="10"/>
        <v>99.99910259976848</v>
      </c>
    </row>
    <row r="84" spans="1:7" s="4" customFormat="1" ht="37.5">
      <c r="A84" s="13" t="s">
        <v>67</v>
      </c>
      <c r="B84" s="8" t="s">
        <v>68</v>
      </c>
      <c r="C84" s="31">
        <v>1034559</v>
      </c>
      <c r="D84" s="31">
        <v>1285502.55</v>
      </c>
      <c r="E84" s="31">
        <v>1285503</v>
      </c>
      <c r="F84" s="62">
        <f t="shared" si="9"/>
        <v>124.2561323230478</v>
      </c>
      <c r="G84" s="63">
        <f t="shared" si="10"/>
        <v>100.00003500576486</v>
      </c>
    </row>
    <row r="85" spans="1:7" s="4" customFormat="1" ht="37.5">
      <c r="A85" s="13" t="s">
        <v>69</v>
      </c>
      <c r="B85" s="8" t="s">
        <v>70</v>
      </c>
      <c r="C85" s="31">
        <v>64492</v>
      </c>
      <c r="D85" s="31">
        <v>76002.96</v>
      </c>
      <c r="E85" s="31">
        <v>76003</v>
      </c>
      <c r="F85" s="62">
        <f t="shared" si="9"/>
        <v>117.84872542330832</v>
      </c>
      <c r="G85" s="63">
        <f t="shared" si="10"/>
        <v>100.00005262952915</v>
      </c>
    </row>
    <row r="86" spans="1:7" s="4" customFormat="1" ht="18.75">
      <c r="A86" s="13" t="s">
        <v>71</v>
      </c>
      <c r="B86" s="8" t="s">
        <v>72</v>
      </c>
      <c r="C86" s="31">
        <v>780344</v>
      </c>
      <c r="D86" s="31">
        <v>699516.37</v>
      </c>
      <c r="E86" s="31">
        <v>699516</v>
      </c>
      <c r="F86" s="62">
        <f t="shared" si="9"/>
        <v>89.64200403924423</v>
      </c>
      <c r="G86" s="63">
        <f t="shared" si="10"/>
        <v>99.9999471063129</v>
      </c>
    </row>
    <row r="87" spans="1:7" s="4" customFormat="1" ht="18.75">
      <c r="A87" s="13" t="s">
        <v>73</v>
      </c>
      <c r="B87" s="8" t="s">
        <v>74</v>
      </c>
      <c r="C87" s="31">
        <v>793338</v>
      </c>
      <c r="D87" s="31">
        <v>711598.62</v>
      </c>
      <c r="E87" s="31">
        <v>711304</v>
      </c>
      <c r="F87" s="62">
        <f t="shared" si="9"/>
        <v>89.65964065757596</v>
      </c>
      <c r="G87" s="63">
        <f t="shared" si="10"/>
        <v>99.95859744640876</v>
      </c>
    </row>
    <row r="88" spans="1:7" s="4" customFormat="1" ht="18.75">
      <c r="A88" s="13" t="s">
        <v>75</v>
      </c>
      <c r="B88" s="8" t="s">
        <v>76</v>
      </c>
      <c r="C88" s="31">
        <v>49412754</v>
      </c>
      <c r="D88" s="31">
        <v>48923600.09</v>
      </c>
      <c r="E88" s="31">
        <v>48923600</v>
      </c>
      <c r="F88" s="62">
        <f t="shared" si="9"/>
        <v>99.01006529609744</v>
      </c>
      <c r="G88" s="63">
        <f t="shared" si="10"/>
        <v>99.99999981603969</v>
      </c>
    </row>
    <row r="89" spans="1:7" s="4" customFormat="1" ht="37.5">
      <c r="A89" s="13" t="s">
        <v>77</v>
      </c>
      <c r="B89" s="8" t="s">
        <v>78</v>
      </c>
      <c r="C89" s="31">
        <v>2327978</v>
      </c>
      <c r="D89" s="31">
        <v>2335131</v>
      </c>
      <c r="E89" s="31">
        <v>2335131</v>
      </c>
      <c r="F89" s="62">
        <f t="shared" si="9"/>
        <v>100.30726235385386</v>
      </c>
      <c r="G89" s="63">
        <f t="shared" si="10"/>
        <v>100</v>
      </c>
    </row>
    <row r="90" spans="1:7" s="4" customFormat="1" ht="18.75">
      <c r="A90" s="13" t="s">
        <v>79</v>
      </c>
      <c r="B90" s="8" t="s">
        <v>80</v>
      </c>
      <c r="C90" s="31">
        <v>5728509</v>
      </c>
      <c r="D90" s="31">
        <v>5947233.59</v>
      </c>
      <c r="E90" s="31">
        <v>5947234</v>
      </c>
      <c r="F90" s="62">
        <f t="shared" si="9"/>
        <v>103.81818375427184</v>
      </c>
      <c r="G90" s="63">
        <f t="shared" si="10"/>
        <v>100.0000068939616</v>
      </c>
    </row>
    <row r="91" spans="1:7" s="4" customFormat="1" ht="18.75">
      <c r="A91" s="13" t="s">
        <v>81</v>
      </c>
      <c r="B91" s="8" t="s">
        <v>82</v>
      </c>
      <c r="C91" s="31">
        <v>943665</v>
      </c>
      <c r="D91" s="31">
        <v>901716.13</v>
      </c>
      <c r="E91" s="31">
        <v>901716</v>
      </c>
      <c r="F91" s="62">
        <f t="shared" si="9"/>
        <v>95.55467247381222</v>
      </c>
      <c r="G91" s="63">
        <f t="shared" si="10"/>
        <v>99.99998558304597</v>
      </c>
    </row>
    <row r="92" spans="1:7" s="4" customFormat="1" ht="18.75">
      <c r="A92" s="13" t="s">
        <v>83</v>
      </c>
      <c r="B92" s="8" t="s">
        <v>84</v>
      </c>
      <c r="C92" s="31">
        <v>37700</v>
      </c>
      <c r="D92" s="31">
        <v>38910</v>
      </c>
      <c r="E92" s="31">
        <v>38910</v>
      </c>
      <c r="F92" s="62">
        <f t="shared" si="9"/>
        <v>103.20954907161804</v>
      </c>
      <c r="G92" s="63">
        <f t="shared" si="10"/>
        <v>100</v>
      </c>
    </row>
    <row r="93" spans="1:7" s="4" customFormat="1" ht="18.75">
      <c r="A93" s="13" t="s">
        <v>85</v>
      </c>
      <c r="B93" s="8" t="s">
        <v>86</v>
      </c>
      <c r="C93" s="31">
        <v>15798321</v>
      </c>
      <c r="D93" s="31">
        <v>17092340.62</v>
      </c>
      <c r="E93" s="31">
        <v>17092341</v>
      </c>
      <c r="F93" s="62">
        <f t="shared" si="9"/>
        <v>108.1908704095834</v>
      </c>
      <c r="G93" s="63">
        <f t="shared" si="10"/>
        <v>100.00000222321803</v>
      </c>
    </row>
    <row r="94" spans="1:7" s="4" customFormat="1" ht="37.5">
      <c r="A94" s="13" t="s">
        <v>87</v>
      </c>
      <c r="B94" s="8" t="s">
        <v>88</v>
      </c>
      <c r="C94" s="31">
        <v>4134649</v>
      </c>
      <c r="D94" s="31">
        <v>20447394.1</v>
      </c>
      <c r="E94" s="31">
        <v>20447394</v>
      </c>
      <c r="F94" s="62">
        <f t="shared" si="9"/>
        <v>494.5376016198715</v>
      </c>
      <c r="G94" s="63">
        <f t="shared" si="10"/>
        <v>99.99999951094011</v>
      </c>
    </row>
    <row r="95" spans="1:7" s="4" customFormat="1" ht="56.25">
      <c r="A95" s="13" t="s">
        <v>89</v>
      </c>
      <c r="B95" s="8" t="s">
        <v>90</v>
      </c>
      <c r="C95" s="31">
        <v>427872</v>
      </c>
      <c r="D95" s="31">
        <v>1496598.04</v>
      </c>
      <c r="E95" s="31">
        <v>1496598</v>
      </c>
      <c r="F95" s="62">
        <f t="shared" si="9"/>
        <v>349.77703612295267</v>
      </c>
      <c r="G95" s="63">
        <f t="shared" si="10"/>
        <v>99.99999732727166</v>
      </c>
    </row>
    <row r="96" spans="1:7" s="4" customFormat="1" ht="56.25">
      <c r="A96" s="13" t="s">
        <v>219</v>
      </c>
      <c r="B96" s="8" t="s">
        <v>218</v>
      </c>
      <c r="C96" s="31">
        <v>63700</v>
      </c>
      <c r="D96" s="31">
        <v>22682.99</v>
      </c>
      <c r="E96" s="31">
        <v>22683</v>
      </c>
      <c r="F96" s="62">
        <f t="shared" si="9"/>
        <v>35.60910518053375</v>
      </c>
      <c r="G96" s="63">
        <f t="shared" si="10"/>
        <v>100.00004408589872</v>
      </c>
    </row>
    <row r="97" spans="1:7" s="4" customFormat="1" ht="18.75">
      <c r="A97" s="13" t="s">
        <v>91</v>
      </c>
      <c r="B97" s="8" t="s">
        <v>92</v>
      </c>
      <c r="C97" s="31">
        <v>1011866</v>
      </c>
      <c r="D97" s="31">
        <v>1666220</v>
      </c>
      <c r="E97" s="31">
        <v>1588246</v>
      </c>
      <c r="F97" s="62">
        <f t="shared" si="9"/>
        <v>156.9620878653893</v>
      </c>
      <c r="G97" s="63">
        <f t="shared" si="10"/>
        <v>95.32030584196565</v>
      </c>
    </row>
    <row r="98" spans="1:7" s="4" customFormat="1" ht="37.5">
      <c r="A98" s="13" t="s">
        <v>93</v>
      </c>
      <c r="B98" s="8" t="s">
        <v>94</v>
      </c>
      <c r="C98" s="31">
        <v>2526842</v>
      </c>
      <c r="D98" s="31">
        <v>2668657.44</v>
      </c>
      <c r="E98" s="31">
        <v>2668657</v>
      </c>
      <c r="F98" s="62">
        <f t="shared" si="9"/>
        <v>105.61234141271991</v>
      </c>
      <c r="G98" s="63">
        <f t="shared" si="10"/>
        <v>99.99998351230872</v>
      </c>
    </row>
    <row r="99" spans="1:7" s="4" customFormat="1" ht="37.5">
      <c r="A99" s="13" t="s">
        <v>95</v>
      </c>
      <c r="B99" s="8" t="s">
        <v>96</v>
      </c>
      <c r="C99" s="31">
        <v>33109</v>
      </c>
      <c r="D99" s="31">
        <v>45595</v>
      </c>
      <c r="E99" s="31">
        <v>42819</v>
      </c>
      <c r="F99" s="62">
        <f t="shared" si="9"/>
        <v>129.3273732217826</v>
      </c>
      <c r="G99" s="63">
        <f t="shared" si="10"/>
        <v>93.91161311547319</v>
      </c>
    </row>
    <row r="100" spans="1:7" s="4" customFormat="1" ht="18.75">
      <c r="A100" s="13">
        <v>90802</v>
      </c>
      <c r="B100" s="8" t="s">
        <v>198</v>
      </c>
      <c r="C100" s="31">
        <v>9000</v>
      </c>
      <c r="D100" s="31">
        <v>9000</v>
      </c>
      <c r="E100" s="31">
        <v>2997</v>
      </c>
      <c r="F100" s="62">
        <f t="shared" si="9"/>
        <v>33.3</v>
      </c>
      <c r="G100" s="63">
        <f t="shared" si="10"/>
        <v>33.3</v>
      </c>
    </row>
    <row r="101" spans="1:7" s="4" customFormat="1" ht="37.5">
      <c r="A101" s="13" t="s">
        <v>97</v>
      </c>
      <c r="B101" s="8" t="s">
        <v>98</v>
      </c>
      <c r="C101" s="31">
        <v>707205</v>
      </c>
      <c r="D101" s="31">
        <v>739444</v>
      </c>
      <c r="E101" s="31">
        <v>737387</v>
      </c>
      <c r="F101" s="62">
        <f t="shared" si="9"/>
        <v>104.26778656825107</v>
      </c>
      <c r="G101" s="63">
        <f t="shared" si="10"/>
        <v>99.72181801461639</v>
      </c>
    </row>
    <row r="102" spans="1:7" s="4" customFormat="1" ht="37.5">
      <c r="A102" s="13" t="s">
        <v>99</v>
      </c>
      <c r="B102" s="8" t="s">
        <v>100</v>
      </c>
      <c r="C102" s="31">
        <v>41400</v>
      </c>
      <c r="D102" s="31">
        <v>51400</v>
      </c>
      <c r="E102" s="31">
        <v>51400</v>
      </c>
      <c r="F102" s="62">
        <f t="shared" si="9"/>
        <v>124.15458937198068</v>
      </c>
      <c r="G102" s="63">
        <f t="shared" si="10"/>
        <v>100</v>
      </c>
    </row>
    <row r="103" spans="1:7" s="4" customFormat="1" ht="37.5">
      <c r="A103" s="13" t="s">
        <v>101</v>
      </c>
      <c r="B103" s="8" t="s">
        <v>102</v>
      </c>
      <c r="C103" s="31">
        <v>42600</v>
      </c>
      <c r="D103" s="31">
        <v>42600</v>
      </c>
      <c r="E103" s="31">
        <v>42188</v>
      </c>
      <c r="F103" s="62">
        <f t="shared" si="9"/>
        <v>99.03286384976526</v>
      </c>
      <c r="G103" s="63">
        <f t="shared" si="10"/>
        <v>99.03286384976526</v>
      </c>
    </row>
    <row r="104" spans="1:7" s="4" customFormat="1" ht="75">
      <c r="A104" s="13" t="s">
        <v>103</v>
      </c>
      <c r="B104" s="8" t="s">
        <v>104</v>
      </c>
      <c r="C104" s="31">
        <v>199000</v>
      </c>
      <c r="D104" s="31">
        <v>420280</v>
      </c>
      <c r="E104" s="31">
        <v>419013</v>
      </c>
      <c r="F104" s="62">
        <f t="shared" si="9"/>
        <v>210.55929648241207</v>
      </c>
      <c r="G104" s="63">
        <f t="shared" si="10"/>
        <v>99.69853431045969</v>
      </c>
    </row>
    <row r="105" spans="1:7" s="4" customFormat="1" ht="37.5">
      <c r="A105" s="13" t="s">
        <v>105</v>
      </c>
      <c r="B105" s="8" t="s">
        <v>106</v>
      </c>
      <c r="C105" s="31">
        <v>2239800</v>
      </c>
      <c r="D105" s="31">
        <v>2507081</v>
      </c>
      <c r="E105" s="31">
        <v>2507080</v>
      </c>
      <c r="F105" s="62">
        <f t="shared" si="9"/>
        <v>111.93320832217162</v>
      </c>
      <c r="G105" s="63">
        <f t="shared" si="10"/>
        <v>99.99996011297601</v>
      </c>
    </row>
    <row r="106" spans="1:7" s="4" customFormat="1" ht="75" customHeight="1">
      <c r="A106" s="13" t="s">
        <v>107</v>
      </c>
      <c r="B106" s="8" t="s">
        <v>108</v>
      </c>
      <c r="C106" s="31">
        <v>760115</v>
      </c>
      <c r="D106" s="31">
        <v>823002</v>
      </c>
      <c r="E106" s="31">
        <v>823001</v>
      </c>
      <c r="F106" s="62">
        <f t="shared" si="9"/>
        <v>108.27322181512008</v>
      </c>
      <c r="G106" s="63">
        <f t="shared" si="10"/>
        <v>99.99987849361241</v>
      </c>
    </row>
    <row r="107" spans="1:7" s="4" customFormat="1" ht="37.5">
      <c r="A107" s="13" t="s">
        <v>109</v>
      </c>
      <c r="B107" s="8" t="s">
        <v>110</v>
      </c>
      <c r="C107" s="31">
        <v>80000</v>
      </c>
      <c r="D107" s="31">
        <v>102000</v>
      </c>
      <c r="E107" s="31">
        <v>101998</v>
      </c>
      <c r="F107" s="62">
        <f t="shared" si="9"/>
        <v>127.4975</v>
      </c>
      <c r="G107" s="63">
        <f t="shared" si="10"/>
        <v>99.99803921568628</v>
      </c>
    </row>
    <row r="108" spans="1:7" s="4" customFormat="1" ht="37.5">
      <c r="A108" s="13" t="s">
        <v>111</v>
      </c>
      <c r="B108" s="8" t="s">
        <v>112</v>
      </c>
      <c r="C108" s="31">
        <v>13203149</v>
      </c>
      <c r="D108" s="31">
        <v>13570000.14</v>
      </c>
      <c r="E108" s="31">
        <v>13570000</v>
      </c>
      <c r="F108" s="62">
        <f t="shared" si="9"/>
        <v>102.77851139906093</v>
      </c>
      <c r="G108" s="63">
        <f t="shared" si="10"/>
        <v>99.99999896831245</v>
      </c>
    </row>
    <row r="109" spans="1:7" s="4" customFormat="1" ht="56.25">
      <c r="A109" s="13" t="s">
        <v>113</v>
      </c>
      <c r="B109" s="8" t="s">
        <v>114</v>
      </c>
      <c r="C109" s="31">
        <v>37280</v>
      </c>
      <c r="D109" s="31">
        <v>46599</v>
      </c>
      <c r="E109" s="31">
        <v>46597</v>
      </c>
      <c r="F109" s="62">
        <f t="shared" si="9"/>
        <v>124.99195278969957</v>
      </c>
      <c r="G109" s="63">
        <f t="shared" si="10"/>
        <v>99.99570806240477</v>
      </c>
    </row>
    <row r="110" spans="1:7" s="4" customFormat="1" ht="18.75">
      <c r="A110" s="12" t="s">
        <v>115</v>
      </c>
      <c r="B110" s="7" t="s">
        <v>116</v>
      </c>
      <c r="C110" s="41">
        <f>SUM(C111:C114)</f>
        <v>4816299</v>
      </c>
      <c r="D110" s="41">
        <f>SUM(D111:D114)</f>
        <v>5229561</v>
      </c>
      <c r="E110" s="41">
        <f>SUM(E111:E114)</f>
        <v>4260050</v>
      </c>
      <c r="F110" s="60">
        <f>E110*100/C110</f>
        <v>88.45069627114097</v>
      </c>
      <c r="G110" s="61">
        <f>E110*100/D110</f>
        <v>81.46094863412053</v>
      </c>
    </row>
    <row r="111" spans="1:7" s="4" customFormat="1" ht="18.75">
      <c r="A111" s="13">
        <v>100103</v>
      </c>
      <c r="B111" s="8" t="s">
        <v>212</v>
      </c>
      <c r="C111" s="31">
        <v>520000</v>
      </c>
      <c r="D111" s="31">
        <v>0</v>
      </c>
      <c r="E111" s="31">
        <v>0</v>
      </c>
      <c r="F111" s="62"/>
      <c r="G111" s="63"/>
    </row>
    <row r="112" spans="1:7" s="4" customFormat="1" ht="18.75">
      <c r="A112" s="13" t="s">
        <v>204</v>
      </c>
      <c r="B112" s="8" t="s">
        <v>205</v>
      </c>
      <c r="C112" s="31">
        <v>3989000</v>
      </c>
      <c r="D112" s="31">
        <v>4001788</v>
      </c>
      <c r="E112" s="31">
        <v>3058533</v>
      </c>
      <c r="F112" s="62">
        <f>E112*100/C112</f>
        <v>76.67417899222863</v>
      </c>
      <c r="G112" s="63">
        <f aca="true" t="shared" si="11" ref="G112:G150">E112*100/D112</f>
        <v>76.42916116495927</v>
      </c>
    </row>
    <row r="113" spans="1:7" s="4" customFormat="1" ht="56.25">
      <c r="A113" s="13" t="s">
        <v>206</v>
      </c>
      <c r="B113" s="8" t="s">
        <v>207</v>
      </c>
      <c r="C113" s="31">
        <v>307299</v>
      </c>
      <c r="D113" s="31">
        <v>707773</v>
      </c>
      <c r="E113" s="31">
        <v>681517</v>
      </c>
      <c r="F113" s="62">
        <f>E113*100/C113</f>
        <v>221.776510824962</v>
      </c>
      <c r="G113" s="63">
        <f t="shared" si="11"/>
        <v>96.29033602581619</v>
      </c>
    </row>
    <row r="114" spans="1:7" s="4" customFormat="1" ht="93.75">
      <c r="A114" s="13" t="s">
        <v>240</v>
      </c>
      <c r="B114" s="8" t="s">
        <v>241</v>
      </c>
      <c r="C114" s="31">
        <v>0</v>
      </c>
      <c r="D114" s="31">
        <v>520000</v>
      </c>
      <c r="E114" s="31">
        <v>520000</v>
      </c>
      <c r="F114" s="62"/>
      <c r="G114" s="63">
        <f t="shared" si="11"/>
        <v>100</v>
      </c>
    </row>
    <row r="115" spans="1:7" s="4" customFormat="1" ht="18.75">
      <c r="A115" s="12" t="s">
        <v>117</v>
      </c>
      <c r="B115" s="7" t="s">
        <v>118</v>
      </c>
      <c r="C115" s="41">
        <f>SUM(C116:C120)</f>
        <v>11362520</v>
      </c>
      <c r="D115" s="41">
        <f>SUM(D116:D120)</f>
        <v>12708298</v>
      </c>
      <c r="E115" s="41">
        <f>SUM(E116:E120)</f>
        <v>12530658</v>
      </c>
      <c r="F115" s="60">
        <f aca="true" t="shared" si="12" ref="F115:F139">E115*100/C115</f>
        <v>110.28062436853797</v>
      </c>
      <c r="G115" s="61">
        <f t="shared" si="11"/>
        <v>98.60217316276342</v>
      </c>
    </row>
    <row r="116" spans="1:7" s="4" customFormat="1" ht="18.75">
      <c r="A116" s="13">
        <v>110201</v>
      </c>
      <c r="B116" s="8" t="s">
        <v>173</v>
      </c>
      <c r="C116" s="31">
        <v>2432379</v>
      </c>
      <c r="D116" s="31">
        <v>2613379</v>
      </c>
      <c r="E116" s="31">
        <v>2586507</v>
      </c>
      <c r="F116" s="62">
        <f t="shared" si="12"/>
        <v>106.33651252539181</v>
      </c>
      <c r="G116" s="63">
        <f t="shared" si="11"/>
        <v>98.97175266197517</v>
      </c>
    </row>
    <row r="117" spans="1:7" s="4" customFormat="1" ht="18.75">
      <c r="A117" s="13">
        <v>110202</v>
      </c>
      <c r="B117" s="8" t="s">
        <v>174</v>
      </c>
      <c r="C117" s="31">
        <v>392058</v>
      </c>
      <c r="D117" s="31">
        <v>411258</v>
      </c>
      <c r="E117" s="31">
        <v>410894</v>
      </c>
      <c r="F117" s="62">
        <f t="shared" si="12"/>
        <v>104.80439118701825</v>
      </c>
      <c r="G117" s="63">
        <f t="shared" si="11"/>
        <v>99.91149108345613</v>
      </c>
    </row>
    <row r="118" spans="1:7" s="4" customFormat="1" ht="37.5">
      <c r="A118" s="13">
        <v>110204</v>
      </c>
      <c r="B118" s="8" t="s">
        <v>175</v>
      </c>
      <c r="C118" s="31">
        <v>4938637</v>
      </c>
      <c r="D118" s="31">
        <v>5929968</v>
      </c>
      <c r="E118" s="31">
        <v>5821501</v>
      </c>
      <c r="F118" s="62">
        <f t="shared" si="12"/>
        <v>117.8766732602538</v>
      </c>
      <c r="G118" s="63">
        <f t="shared" si="11"/>
        <v>98.17086702660116</v>
      </c>
    </row>
    <row r="119" spans="1:7" s="4" customFormat="1" ht="18.75">
      <c r="A119" s="13">
        <v>110205</v>
      </c>
      <c r="B119" s="8" t="s">
        <v>176</v>
      </c>
      <c r="C119" s="31">
        <v>3025696</v>
      </c>
      <c r="D119" s="31">
        <v>3113396</v>
      </c>
      <c r="E119" s="31">
        <v>3096675</v>
      </c>
      <c r="F119" s="62">
        <f t="shared" si="12"/>
        <v>102.34587347836663</v>
      </c>
      <c r="G119" s="63">
        <f t="shared" si="11"/>
        <v>99.46293372253321</v>
      </c>
    </row>
    <row r="120" spans="1:7" s="4" customFormat="1" ht="18.75">
      <c r="A120" s="13">
        <v>110502</v>
      </c>
      <c r="B120" s="8" t="s">
        <v>177</v>
      </c>
      <c r="C120" s="31">
        <v>573750</v>
      </c>
      <c r="D120" s="31">
        <v>640297</v>
      </c>
      <c r="E120" s="31">
        <v>615081</v>
      </c>
      <c r="F120" s="62">
        <f t="shared" si="12"/>
        <v>107.20366013071896</v>
      </c>
      <c r="G120" s="63">
        <f t="shared" si="11"/>
        <v>96.06182755814879</v>
      </c>
    </row>
    <row r="121" spans="1:7" s="4" customFormat="1" ht="18.75">
      <c r="A121" s="5" t="s">
        <v>208</v>
      </c>
      <c r="B121" s="7" t="s">
        <v>209</v>
      </c>
      <c r="C121" s="41">
        <f>C122</f>
        <v>200000</v>
      </c>
      <c r="D121" s="41">
        <f>D122</f>
        <v>305000</v>
      </c>
      <c r="E121" s="41">
        <f>E122</f>
        <v>305000</v>
      </c>
      <c r="F121" s="60">
        <f t="shared" si="12"/>
        <v>152.5</v>
      </c>
      <c r="G121" s="61">
        <f t="shared" si="11"/>
        <v>100</v>
      </c>
    </row>
    <row r="122" spans="1:7" s="4" customFormat="1" ht="18.75">
      <c r="A122" s="13" t="s">
        <v>210</v>
      </c>
      <c r="B122" s="8" t="s">
        <v>211</v>
      </c>
      <c r="C122" s="31">
        <v>200000</v>
      </c>
      <c r="D122" s="31">
        <v>305000</v>
      </c>
      <c r="E122" s="31">
        <v>305000</v>
      </c>
      <c r="F122" s="62">
        <f t="shared" si="12"/>
        <v>152.5</v>
      </c>
      <c r="G122" s="63">
        <f t="shared" si="11"/>
        <v>100</v>
      </c>
    </row>
    <row r="123" spans="1:7" s="4" customFormat="1" ht="18.75">
      <c r="A123" s="12" t="s">
        <v>119</v>
      </c>
      <c r="B123" s="7" t="s">
        <v>120</v>
      </c>
      <c r="C123" s="41">
        <f>SUM(C124:C129)</f>
        <v>1181000</v>
      </c>
      <c r="D123" s="41">
        <f>SUM(D124:D129)</f>
        <v>1578404</v>
      </c>
      <c r="E123" s="41">
        <f>SUM(E124:E129)</f>
        <v>1537925.04</v>
      </c>
      <c r="F123" s="60">
        <f t="shared" si="12"/>
        <v>130.22227265029636</v>
      </c>
      <c r="G123" s="61">
        <f t="shared" si="11"/>
        <v>97.43544998618859</v>
      </c>
    </row>
    <row r="124" spans="1:7" s="4" customFormat="1" ht="18.75">
      <c r="A124" s="13">
        <v>130102</v>
      </c>
      <c r="B124" s="8" t="s">
        <v>178</v>
      </c>
      <c r="C124" s="31">
        <v>59000</v>
      </c>
      <c r="D124" s="31">
        <v>59000</v>
      </c>
      <c r="E124" s="31">
        <v>59000</v>
      </c>
      <c r="F124" s="62">
        <f t="shared" si="12"/>
        <v>100</v>
      </c>
      <c r="G124" s="63">
        <f t="shared" si="11"/>
        <v>100</v>
      </c>
    </row>
    <row r="125" spans="1:7" s="4" customFormat="1" ht="37.5">
      <c r="A125" s="13">
        <v>130106</v>
      </c>
      <c r="B125" s="8" t="s">
        <v>199</v>
      </c>
      <c r="C125" s="31">
        <v>26000</v>
      </c>
      <c r="D125" s="31">
        <v>26000</v>
      </c>
      <c r="E125" s="31">
        <v>9178</v>
      </c>
      <c r="F125" s="62">
        <f t="shared" si="12"/>
        <v>35.3</v>
      </c>
      <c r="G125" s="63">
        <f t="shared" si="11"/>
        <v>35.3</v>
      </c>
    </row>
    <row r="126" spans="1:7" s="4" customFormat="1" ht="37.5">
      <c r="A126" s="13">
        <v>130107</v>
      </c>
      <c r="B126" s="8" t="s">
        <v>179</v>
      </c>
      <c r="C126" s="31">
        <v>921200</v>
      </c>
      <c r="D126" s="31">
        <v>1166696</v>
      </c>
      <c r="E126" s="31">
        <v>1161039.04</v>
      </c>
      <c r="F126" s="62">
        <f t="shared" si="12"/>
        <v>126.03550151975683</v>
      </c>
      <c r="G126" s="63">
        <f t="shared" si="11"/>
        <v>99.51512990530524</v>
      </c>
    </row>
    <row r="127" spans="1:7" s="4" customFormat="1" ht="18.75">
      <c r="A127" s="13">
        <v>130112</v>
      </c>
      <c r="B127" s="8" t="s">
        <v>137</v>
      </c>
      <c r="C127" s="31">
        <v>80000</v>
      </c>
      <c r="D127" s="31">
        <v>102000</v>
      </c>
      <c r="E127" s="31">
        <v>102000</v>
      </c>
      <c r="F127" s="62">
        <f t="shared" si="12"/>
        <v>127.5</v>
      </c>
      <c r="G127" s="63">
        <f t="shared" si="11"/>
        <v>100</v>
      </c>
    </row>
    <row r="128" spans="1:7" s="4" customFormat="1" ht="56.25">
      <c r="A128" s="13">
        <v>130201</v>
      </c>
      <c r="B128" s="8" t="s">
        <v>180</v>
      </c>
      <c r="C128" s="31">
        <v>36500</v>
      </c>
      <c r="D128" s="31">
        <v>44500</v>
      </c>
      <c r="E128" s="31">
        <v>41500</v>
      </c>
      <c r="F128" s="62">
        <f t="shared" si="12"/>
        <v>113.6986301369863</v>
      </c>
      <c r="G128" s="63">
        <f t="shared" si="11"/>
        <v>93.25842696629213</v>
      </c>
    </row>
    <row r="129" spans="1:7" s="4" customFormat="1" ht="37.5">
      <c r="A129" s="13">
        <v>130204</v>
      </c>
      <c r="B129" s="8" t="s">
        <v>181</v>
      </c>
      <c r="C129" s="31">
        <v>58300</v>
      </c>
      <c r="D129" s="31">
        <v>180208</v>
      </c>
      <c r="E129" s="31">
        <v>165208</v>
      </c>
      <c r="F129" s="62">
        <f t="shared" si="12"/>
        <v>283.37564322469984</v>
      </c>
      <c r="G129" s="63">
        <f t="shared" si="11"/>
        <v>91.67628518156796</v>
      </c>
    </row>
    <row r="130" spans="1:7" s="4" customFormat="1" ht="37.5">
      <c r="A130" s="12">
        <v>150202</v>
      </c>
      <c r="B130" s="7" t="s">
        <v>123</v>
      </c>
      <c r="C130" s="41">
        <f>C131</f>
        <v>556645</v>
      </c>
      <c r="D130" s="41">
        <f>D131</f>
        <v>33810</v>
      </c>
      <c r="E130" s="41">
        <f>E131</f>
        <v>0</v>
      </c>
      <c r="F130" s="62">
        <f t="shared" si="12"/>
        <v>0</v>
      </c>
      <c r="G130" s="63">
        <f t="shared" si="11"/>
        <v>0</v>
      </c>
    </row>
    <row r="131" spans="1:7" s="4" customFormat="1" ht="37.5">
      <c r="A131" s="13">
        <v>150202</v>
      </c>
      <c r="B131" s="8" t="s">
        <v>123</v>
      </c>
      <c r="C131" s="31">
        <v>556645</v>
      </c>
      <c r="D131" s="31">
        <v>33810</v>
      </c>
      <c r="E131" s="31">
        <v>0</v>
      </c>
      <c r="F131" s="62">
        <f t="shared" si="12"/>
        <v>0</v>
      </c>
      <c r="G131" s="63">
        <f t="shared" si="11"/>
        <v>0</v>
      </c>
    </row>
    <row r="132" spans="1:7" s="4" customFormat="1" ht="37.5">
      <c r="A132" s="12">
        <v>160000</v>
      </c>
      <c r="B132" s="7" t="s">
        <v>143</v>
      </c>
      <c r="C132" s="41">
        <f>C133</f>
        <v>23154</v>
      </c>
      <c r="D132" s="41">
        <f>D133</f>
        <v>118217</v>
      </c>
      <c r="E132" s="41">
        <f>E133</f>
        <v>118216</v>
      </c>
      <c r="F132" s="60">
        <f t="shared" si="12"/>
        <v>510.5640494083096</v>
      </c>
      <c r="G132" s="61">
        <f t="shared" si="11"/>
        <v>99.99915409797238</v>
      </c>
    </row>
    <row r="133" spans="1:7" s="4" customFormat="1" ht="18.75">
      <c r="A133" s="13">
        <v>160101</v>
      </c>
      <c r="B133" s="8" t="s">
        <v>182</v>
      </c>
      <c r="C133" s="31">
        <v>23154</v>
      </c>
      <c r="D133" s="31">
        <v>118217</v>
      </c>
      <c r="E133" s="31">
        <v>118216</v>
      </c>
      <c r="F133" s="62">
        <f t="shared" si="12"/>
        <v>510.5640494083096</v>
      </c>
      <c r="G133" s="63">
        <f t="shared" si="11"/>
        <v>99.99915409797238</v>
      </c>
    </row>
    <row r="134" spans="1:7" s="4" customFormat="1" ht="37.5">
      <c r="A134" s="12" t="s">
        <v>124</v>
      </c>
      <c r="B134" s="7" t="s">
        <v>125</v>
      </c>
      <c r="C134" s="41">
        <f>C135+C136+C137</f>
        <v>1509761</v>
      </c>
      <c r="D134" s="41">
        <f>SUM(D135:D137)</f>
        <v>4919835</v>
      </c>
      <c r="E134" s="41">
        <f>SUM(E135:E137)</f>
        <v>4232361</v>
      </c>
      <c r="F134" s="60">
        <f t="shared" si="12"/>
        <v>280.3331785626997</v>
      </c>
      <c r="G134" s="61">
        <f t="shared" si="11"/>
        <v>86.02648259545289</v>
      </c>
    </row>
    <row r="135" spans="1:7" s="4" customFormat="1" ht="56.25">
      <c r="A135" s="13" t="s">
        <v>126</v>
      </c>
      <c r="B135" s="8" t="s">
        <v>127</v>
      </c>
      <c r="C135" s="31">
        <v>1013884</v>
      </c>
      <c r="D135" s="31">
        <v>1087692</v>
      </c>
      <c r="E135" s="31">
        <v>992919</v>
      </c>
      <c r="F135" s="62">
        <f t="shared" si="12"/>
        <v>97.93220920736495</v>
      </c>
      <c r="G135" s="63">
        <f t="shared" si="11"/>
        <v>91.28677971337474</v>
      </c>
    </row>
    <row r="136" spans="1:7" s="4" customFormat="1" ht="37.5">
      <c r="A136" s="13" t="s">
        <v>128</v>
      </c>
      <c r="B136" s="8" t="s">
        <v>129</v>
      </c>
      <c r="C136" s="31">
        <v>6633</v>
      </c>
      <c r="D136" s="31">
        <v>6633</v>
      </c>
      <c r="E136" s="31">
        <v>6633</v>
      </c>
      <c r="F136" s="62">
        <f t="shared" si="12"/>
        <v>100</v>
      </c>
      <c r="G136" s="63">
        <f t="shared" si="11"/>
        <v>100</v>
      </c>
    </row>
    <row r="137" spans="1:7" s="4" customFormat="1" ht="56.25">
      <c r="A137" s="13">
        <v>170703</v>
      </c>
      <c r="B137" s="8" t="s">
        <v>235</v>
      </c>
      <c r="C137" s="31">
        <v>489244</v>
      </c>
      <c r="D137" s="31">
        <v>3825510</v>
      </c>
      <c r="E137" s="31">
        <v>3232809</v>
      </c>
      <c r="F137" s="62">
        <f t="shared" si="12"/>
        <v>660.7764223986395</v>
      </c>
      <c r="G137" s="63">
        <f t="shared" si="11"/>
        <v>84.5066148043006</v>
      </c>
    </row>
    <row r="138" spans="1:7" s="4" customFormat="1" ht="37.5">
      <c r="A138" s="12">
        <v>200000</v>
      </c>
      <c r="B138" s="7" t="s">
        <v>236</v>
      </c>
      <c r="C138" s="41">
        <f>C139</f>
        <v>99999</v>
      </c>
      <c r="D138" s="41">
        <f>D139</f>
        <v>719</v>
      </c>
      <c r="E138" s="41">
        <f>E139</f>
        <v>719</v>
      </c>
      <c r="F138" s="62">
        <f t="shared" si="12"/>
        <v>0.7190071900719007</v>
      </c>
      <c r="G138" s="63">
        <f t="shared" si="11"/>
        <v>100</v>
      </c>
    </row>
    <row r="139" spans="1:7" s="4" customFormat="1" ht="18.75">
      <c r="A139" s="13">
        <v>200100</v>
      </c>
      <c r="B139" s="8" t="s">
        <v>237</v>
      </c>
      <c r="C139" s="31">
        <v>99999</v>
      </c>
      <c r="D139" s="31">
        <v>719</v>
      </c>
      <c r="E139" s="31">
        <v>719</v>
      </c>
      <c r="F139" s="62">
        <f t="shared" si="12"/>
        <v>0.7190071900719007</v>
      </c>
      <c r="G139" s="63">
        <f t="shared" si="11"/>
        <v>100</v>
      </c>
    </row>
    <row r="140" spans="1:7" s="4" customFormat="1" ht="37.5">
      <c r="A140" s="12">
        <v>210000</v>
      </c>
      <c r="B140" s="7" t="s">
        <v>184</v>
      </c>
      <c r="C140" s="41">
        <v>0</v>
      </c>
      <c r="D140" s="41">
        <f>D141</f>
        <v>62689</v>
      </c>
      <c r="E140" s="41">
        <f>E141</f>
        <v>62685</v>
      </c>
      <c r="F140" s="60"/>
      <c r="G140" s="61">
        <f t="shared" si="11"/>
        <v>99.99361929525116</v>
      </c>
    </row>
    <row r="141" spans="1:7" s="4" customFormat="1" ht="37.5">
      <c r="A141" s="13">
        <v>210105</v>
      </c>
      <c r="B141" s="8" t="s">
        <v>183</v>
      </c>
      <c r="C141" s="31">
        <v>0</v>
      </c>
      <c r="D141" s="31">
        <v>62689</v>
      </c>
      <c r="E141" s="31">
        <v>62685</v>
      </c>
      <c r="F141" s="62"/>
      <c r="G141" s="63">
        <f t="shared" si="11"/>
        <v>99.99361929525116</v>
      </c>
    </row>
    <row r="142" spans="1:8" s="4" customFormat="1" ht="18.75">
      <c r="A142" s="12" t="s">
        <v>132</v>
      </c>
      <c r="B142" s="7" t="s">
        <v>133</v>
      </c>
      <c r="C142" s="41">
        <f>SUM(C143:C149)</f>
        <v>25853502</v>
      </c>
      <c r="D142" s="41">
        <f>SUM(D143:D149)</f>
        <v>44314723.76</v>
      </c>
      <c r="E142" s="41">
        <f>SUM(E143:E149)</f>
        <v>43198280</v>
      </c>
      <c r="F142" s="60">
        <f>E142*100/C142</f>
        <v>167.0886984672328</v>
      </c>
      <c r="G142" s="61">
        <f t="shared" si="11"/>
        <v>97.4806482693056</v>
      </c>
      <c r="H142" s="75"/>
    </row>
    <row r="143" spans="1:7" s="76" customFormat="1" ht="18.75">
      <c r="A143" s="13" t="s">
        <v>134</v>
      </c>
      <c r="B143" s="8" t="s">
        <v>135</v>
      </c>
      <c r="C143" s="31">
        <v>2762293</v>
      </c>
      <c r="D143" s="31">
        <v>60402</v>
      </c>
      <c r="E143" s="31">
        <v>0</v>
      </c>
      <c r="F143" s="62">
        <f>E143*100/C143</f>
        <v>0</v>
      </c>
      <c r="G143" s="63">
        <f t="shared" si="11"/>
        <v>0</v>
      </c>
    </row>
    <row r="144" spans="1:7" s="76" customFormat="1" ht="37.5">
      <c r="A144" s="13" t="s">
        <v>244</v>
      </c>
      <c r="B144" s="8" t="s">
        <v>245</v>
      </c>
      <c r="C144" s="31">
        <v>0</v>
      </c>
      <c r="D144" s="31">
        <v>2827126</v>
      </c>
      <c r="E144" s="31">
        <v>2714551</v>
      </c>
      <c r="F144" s="62"/>
      <c r="G144" s="63"/>
    </row>
    <row r="145" spans="1:7" s="76" customFormat="1" ht="67.5" customHeight="1">
      <c r="A145" s="13" t="s">
        <v>246</v>
      </c>
      <c r="B145" s="8" t="s">
        <v>247</v>
      </c>
      <c r="C145" s="31">
        <v>0</v>
      </c>
      <c r="D145" s="31">
        <v>86386</v>
      </c>
      <c r="E145" s="31">
        <v>86386</v>
      </c>
      <c r="F145" s="62"/>
      <c r="G145" s="63">
        <f t="shared" si="11"/>
        <v>100</v>
      </c>
    </row>
    <row r="146" spans="1:7" s="76" customFormat="1" ht="67.5" customHeight="1">
      <c r="A146" s="13" t="s">
        <v>217</v>
      </c>
      <c r="B146" s="8" t="s">
        <v>213</v>
      </c>
      <c r="C146" s="31">
        <v>0</v>
      </c>
      <c r="D146" s="31">
        <v>670432</v>
      </c>
      <c r="E146" s="31">
        <v>658157</v>
      </c>
      <c r="F146" s="62"/>
      <c r="G146" s="63">
        <f t="shared" si="11"/>
        <v>98.16909097417785</v>
      </c>
    </row>
    <row r="147" spans="1:7" s="76" customFormat="1" ht="47.25" customHeight="1">
      <c r="A147" s="13" t="s">
        <v>197</v>
      </c>
      <c r="B147" s="8" t="s">
        <v>2</v>
      </c>
      <c r="C147" s="31">
        <v>22489003</v>
      </c>
      <c r="D147" s="31">
        <v>38858401.76</v>
      </c>
      <c r="E147" s="31">
        <v>38029407</v>
      </c>
      <c r="F147" s="62">
        <f>E147*100/C147</f>
        <v>169.10223632412695</v>
      </c>
      <c r="G147" s="63">
        <f t="shared" si="11"/>
        <v>97.86662672047066</v>
      </c>
    </row>
    <row r="148" spans="1:7" s="4" customFormat="1" ht="37.5">
      <c r="A148" s="13" t="s">
        <v>248</v>
      </c>
      <c r="B148" s="8" t="s">
        <v>249</v>
      </c>
      <c r="C148" s="31">
        <v>0</v>
      </c>
      <c r="D148" s="31">
        <v>9062</v>
      </c>
      <c r="E148" s="31">
        <v>9060</v>
      </c>
      <c r="F148" s="62"/>
      <c r="G148" s="63">
        <f t="shared" si="11"/>
        <v>99.97792981681748</v>
      </c>
    </row>
    <row r="149" spans="1:7" s="4" customFormat="1" ht="19.5" thickBot="1">
      <c r="A149" s="13" t="s">
        <v>136</v>
      </c>
      <c r="B149" s="8" t="s">
        <v>137</v>
      </c>
      <c r="C149" s="31">
        <v>602206</v>
      </c>
      <c r="D149" s="31">
        <v>1802914</v>
      </c>
      <c r="E149" s="31">
        <v>1700719</v>
      </c>
      <c r="F149" s="62">
        <f>E149*100/C149</f>
        <v>282.414821506262</v>
      </c>
      <c r="G149" s="63">
        <f t="shared" si="11"/>
        <v>94.33167638611714</v>
      </c>
    </row>
    <row r="150" spans="1:18" s="4" customFormat="1" ht="19.5" thickBot="1">
      <c r="A150" s="9" t="s">
        <v>3</v>
      </c>
      <c r="B150" s="10" t="s">
        <v>138</v>
      </c>
      <c r="C150" s="33">
        <f>C51+C53+C55+C67+C71+C110+C115+C121+C123+C130+C132+C134+C138+C140+C142</f>
        <v>323233733</v>
      </c>
      <c r="D150" s="33">
        <f>D51+D53+D55+D67+D71+D110+D115+D121+D123+D130+D132+D134+D138+D140+D142</f>
        <v>376136848.78999996</v>
      </c>
      <c r="E150" s="33">
        <f>E51+E53+E55+E67+E71+E110+E115+E121+E123+E130+E132+E134+E138+E140+E142</f>
        <v>369666439.57</v>
      </c>
      <c r="F150" s="64">
        <f>E150*100/C150</f>
        <v>114.36505594235116</v>
      </c>
      <c r="G150" s="65">
        <f t="shared" si="11"/>
        <v>98.2797725772376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</row>
    <row r="151" spans="1:9" ht="19.5" thickBot="1">
      <c r="A151" s="96" t="s">
        <v>21</v>
      </c>
      <c r="B151" s="97"/>
      <c r="C151" s="97"/>
      <c r="D151" s="97"/>
      <c r="E151" s="97"/>
      <c r="F151" s="97"/>
      <c r="G151" s="99"/>
      <c r="H151" s="67"/>
      <c r="I151" s="67"/>
    </row>
    <row r="152" spans="1:7" ht="72" customHeight="1">
      <c r="A152" s="20">
        <v>18041500</v>
      </c>
      <c r="B152" s="14" t="s">
        <v>234</v>
      </c>
      <c r="C152" s="28"/>
      <c r="D152" s="28"/>
      <c r="E152" s="28">
        <v>-35006</v>
      </c>
      <c r="F152" s="37"/>
      <c r="G152" s="32"/>
    </row>
    <row r="153" spans="1:7" ht="37.5">
      <c r="A153" s="15">
        <v>21110000</v>
      </c>
      <c r="B153" s="16" t="s">
        <v>22</v>
      </c>
      <c r="C153" s="31">
        <v>150000</v>
      </c>
      <c r="D153" s="31">
        <v>150000</v>
      </c>
      <c r="E153" s="31">
        <v>166490</v>
      </c>
      <c r="F153" s="37">
        <f>E153/C153*100</f>
        <v>110.99333333333334</v>
      </c>
      <c r="G153" s="32">
        <f>E153/D153*100</f>
        <v>110.99333333333334</v>
      </c>
    </row>
    <row r="154" spans="1:7" ht="54.75" customHeight="1">
      <c r="A154" s="15">
        <v>24062100</v>
      </c>
      <c r="B154" s="16" t="s">
        <v>37</v>
      </c>
      <c r="C154" s="31"/>
      <c r="D154" s="31"/>
      <c r="E154" s="31">
        <v>2984</v>
      </c>
      <c r="F154" s="37"/>
      <c r="G154" s="32"/>
    </row>
    <row r="155" spans="1:7" ht="37.5">
      <c r="A155" s="15">
        <v>24170000</v>
      </c>
      <c r="B155" s="16" t="s">
        <v>159</v>
      </c>
      <c r="C155" s="31"/>
      <c r="D155" s="31"/>
      <c r="E155" s="31">
        <v>227645</v>
      </c>
      <c r="F155" s="37"/>
      <c r="G155" s="32"/>
    </row>
    <row r="156" spans="1:7" ht="18.75">
      <c r="A156" s="15">
        <v>25000000</v>
      </c>
      <c r="B156" s="16" t="s">
        <v>23</v>
      </c>
      <c r="C156" s="31">
        <v>3342580</v>
      </c>
      <c r="D156" s="31">
        <v>3342580</v>
      </c>
      <c r="E156" s="31">
        <v>12486722</v>
      </c>
      <c r="F156" s="37">
        <f>E156/C156*100</f>
        <v>373.565389609224</v>
      </c>
      <c r="G156" s="32">
        <f aca="true" t="shared" si="13" ref="G156:G162">E156/D156*100</f>
        <v>373.565389609224</v>
      </c>
    </row>
    <row r="157" spans="1:7" ht="37.5">
      <c r="A157" s="24">
        <v>31030000</v>
      </c>
      <c r="B157" s="25" t="s">
        <v>160</v>
      </c>
      <c r="C157" s="43">
        <v>82000</v>
      </c>
      <c r="D157" s="43">
        <v>788810</v>
      </c>
      <c r="E157" s="43">
        <v>853589</v>
      </c>
      <c r="F157" s="37">
        <f>E157/C157*100</f>
        <v>1040.9621951219513</v>
      </c>
      <c r="G157" s="32">
        <f t="shared" si="13"/>
        <v>108.21224375958722</v>
      </c>
    </row>
    <row r="158" spans="1:7" ht="18.75">
      <c r="A158" s="24">
        <v>33010000</v>
      </c>
      <c r="B158" s="25" t="s">
        <v>25</v>
      </c>
      <c r="C158" s="43">
        <v>1773624</v>
      </c>
      <c r="D158" s="43">
        <v>2249774</v>
      </c>
      <c r="E158" s="43">
        <v>2892495</v>
      </c>
      <c r="F158" s="46">
        <f>E158/C158*100</f>
        <v>163.08388925724958</v>
      </c>
      <c r="G158" s="44">
        <f t="shared" si="13"/>
        <v>128.56824729950654</v>
      </c>
    </row>
    <row r="159" spans="1:7" ht="18.75">
      <c r="A159" s="24">
        <v>42000000</v>
      </c>
      <c r="B159" s="25" t="s">
        <v>259</v>
      </c>
      <c r="C159" s="43"/>
      <c r="D159" s="43">
        <v>959335</v>
      </c>
      <c r="E159" s="43">
        <v>959335</v>
      </c>
      <c r="F159" s="70"/>
      <c r="G159" s="44">
        <f t="shared" si="13"/>
        <v>100</v>
      </c>
    </row>
    <row r="160" spans="1:7" ht="18.75">
      <c r="A160" s="24">
        <v>42020000</v>
      </c>
      <c r="B160" s="25" t="s">
        <v>260</v>
      </c>
      <c r="C160" s="43"/>
      <c r="D160" s="43">
        <v>959335</v>
      </c>
      <c r="E160" s="43">
        <v>959335</v>
      </c>
      <c r="F160" s="37"/>
      <c r="G160" s="48">
        <f t="shared" si="13"/>
        <v>100</v>
      </c>
    </row>
    <row r="161" spans="1:7" ht="19.5" thickBot="1">
      <c r="A161" s="15">
        <v>50110000</v>
      </c>
      <c r="B161" s="16" t="s">
        <v>24</v>
      </c>
      <c r="C161" s="31">
        <v>262960</v>
      </c>
      <c r="D161" s="31">
        <v>471531</v>
      </c>
      <c r="E161" s="31">
        <v>550844</v>
      </c>
      <c r="F161" s="37">
        <f>E161/C161*100</f>
        <v>209.47824764222696</v>
      </c>
      <c r="G161" s="32">
        <f t="shared" si="13"/>
        <v>116.82031510123407</v>
      </c>
    </row>
    <row r="162" spans="1:7" ht="19.5" thickBot="1">
      <c r="A162" s="17"/>
      <c r="B162" s="18" t="s">
        <v>26</v>
      </c>
      <c r="C162" s="33">
        <f>SUM(C152:C161)</f>
        <v>5611164</v>
      </c>
      <c r="D162" s="33">
        <f>D153+D156+D157+D158+D159+D161</f>
        <v>7962030</v>
      </c>
      <c r="E162" s="33">
        <f>E152+E153+E154+E155+E156+E157+E158+E159+E161</f>
        <v>18105098</v>
      </c>
      <c r="F162" s="34">
        <f>E162/C162*100</f>
        <v>322.66207154166227</v>
      </c>
      <c r="G162" s="35">
        <f t="shared" si="13"/>
        <v>227.39298897391745</v>
      </c>
    </row>
    <row r="163" spans="1:7" ht="19.5" hidden="1" thickBot="1">
      <c r="A163" s="20">
        <v>41030400</v>
      </c>
      <c r="B163" s="14" t="s">
        <v>27</v>
      </c>
      <c r="C163" s="28"/>
      <c r="D163" s="28"/>
      <c r="E163" s="28"/>
      <c r="F163" s="34"/>
      <c r="G163" s="35"/>
    </row>
    <row r="164" spans="1:7" ht="19.5" thickBot="1">
      <c r="A164" s="15">
        <v>41035000</v>
      </c>
      <c r="B164" s="16" t="s">
        <v>2</v>
      </c>
      <c r="C164" s="31">
        <v>1040000</v>
      </c>
      <c r="D164" s="31">
        <v>11326422</v>
      </c>
      <c r="E164" s="31">
        <v>9547777</v>
      </c>
      <c r="F164" s="34">
        <f>E164/C164*100</f>
        <v>918.0554807692308</v>
      </c>
      <c r="G164" s="32">
        <f>E164/D164*100</f>
        <v>84.29649716388812</v>
      </c>
    </row>
    <row r="165" spans="1:7" ht="18.75" customHeight="1">
      <c r="A165" s="100" t="s">
        <v>28</v>
      </c>
      <c r="B165" s="101"/>
      <c r="C165" s="49">
        <f>C162+C163+C164</f>
        <v>6651164</v>
      </c>
      <c r="D165" s="49">
        <f>D162+D164</f>
        <v>19288452</v>
      </c>
      <c r="E165" s="49">
        <f>E162+E164</f>
        <v>27652875</v>
      </c>
      <c r="F165" s="50">
        <f>E165/C165*100</f>
        <v>415.7599331485436</v>
      </c>
      <c r="G165" s="51">
        <f>E165/D165*100</f>
        <v>143.36492633001342</v>
      </c>
    </row>
    <row r="166" spans="1:7" ht="19.5" customHeight="1" thickBot="1">
      <c r="A166" s="102" t="s">
        <v>29</v>
      </c>
      <c r="B166" s="103"/>
      <c r="C166" s="52">
        <f>C157+C158</f>
        <v>1855624</v>
      </c>
      <c r="D166" s="52">
        <f>D157+D158</f>
        <v>3038584</v>
      </c>
      <c r="E166" s="52">
        <f>E155+E157+E158</f>
        <v>3973729</v>
      </c>
      <c r="F166" s="53">
        <f>E166/C166*100</f>
        <v>214.14516087310793</v>
      </c>
      <c r="G166" s="54">
        <f>E166/D166*100</f>
        <v>130.77568367371117</v>
      </c>
    </row>
    <row r="167" spans="1:7" ht="19.5" thickBot="1">
      <c r="A167" s="96" t="s">
        <v>139</v>
      </c>
      <c r="B167" s="97"/>
      <c r="C167" s="98"/>
      <c r="D167" s="98"/>
      <c r="E167" s="98"/>
      <c r="F167" s="97"/>
      <c r="G167" s="99"/>
    </row>
    <row r="168" spans="1:7" ht="18.75">
      <c r="A168" s="12" t="s">
        <v>40</v>
      </c>
      <c r="B168" s="7" t="s">
        <v>41</v>
      </c>
      <c r="C168" s="41">
        <f>C169</f>
        <v>557812</v>
      </c>
      <c r="D168" s="41">
        <f>D169</f>
        <v>1093752</v>
      </c>
      <c r="E168" s="41">
        <f>E169</f>
        <v>2059988.05</v>
      </c>
      <c r="F168" s="60">
        <f>E168*100/C168</f>
        <v>369.29790861437186</v>
      </c>
      <c r="G168" s="61">
        <f>E168*100/D168</f>
        <v>188.34142017568882</v>
      </c>
    </row>
    <row r="169" spans="1:7" ht="18.75">
      <c r="A169" s="13">
        <v>10116</v>
      </c>
      <c r="B169" s="8" t="s">
        <v>161</v>
      </c>
      <c r="C169" s="28">
        <v>557812</v>
      </c>
      <c r="D169" s="28">
        <v>1093752</v>
      </c>
      <c r="E169" s="28">
        <v>2059988.05</v>
      </c>
      <c r="F169" s="62">
        <f>E169*100/C169</f>
        <v>369.29790861437186</v>
      </c>
      <c r="G169" s="63">
        <f>E169*100/D169</f>
        <v>188.34142017568882</v>
      </c>
    </row>
    <row r="170" spans="1:7" ht="43.5" customHeight="1">
      <c r="A170" s="12">
        <v>60000</v>
      </c>
      <c r="B170" s="7" t="s">
        <v>43</v>
      </c>
      <c r="C170" s="41">
        <f>C171</f>
        <v>0</v>
      </c>
      <c r="D170" s="41">
        <f>D171</f>
        <v>13000</v>
      </c>
      <c r="E170" s="41">
        <f>E171</f>
        <v>15917</v>
      </c>
      <c r="F170" s="62"/>
      <c r="G170" s="61"/>
    </row>
    <row r="171" spans="1:7" ht="18.75">
      <c r="A171" s="13">
        <v>60702</v>
      </c>
      <c r="B171" s="8" t="s">
        <v>162</v>
      </c>
      <c r="C171" s="28">
        <v>0</v>
      </c>
      <c r="D171" s="28">
        <v>13000</v>
      </c>
      <c r="E171" s="28">
        <v>15917</v>
      </c>
      <c r="F171" s="62"/>
      <c r="G171" s="63"/>
    </row>
    <row r="172" spans="1:7" ht="18.75">
      <c r="A172" s="12" t="s">
        <v>44</v>
      </c>
      <c r="B172" s="7" t="s">
        <v>45</v>
      </c>
      <c r="C172" s="41">
        <f>SUM(C173:C177)</f>
        <v>10523223</v>
      </c>
      <c r="D172" s="41">
        <f>SUM(D173:D177)</f>
        <v>26531326</v>
      </c>
      <c r="E172" s="41">
        <f>SUM(E173:E177)</f>
        <v>30228015</v>
      </c>
      <c r="F172" s="60">
        <f>E172*100/C172</f>
        <v>287.2505410177091</v>
      </c>
      <c r="G172" s="61">
        <f>E172*100/D172</f>
        <v>113.93329907446014</v>
      </c>
    </row>
    <row r="173" spans="1:7" ht="18.75">
      <c r="A173" s="13">
        <v>70101</v>
      </c>
      <c r="B173" s="8" t="s">
        <v>163</v>
      </c>
      <c r="C173" s="28">
        <v>2014359</v>
      </c>
      <c r="D173" s="28">
        <v>7862068</v>
      </c>
      <c r="E173" s="28">
        <v>6915616</v>
      </c>
      <c r="F173" s="62">
        <f>E173*100/C173</f>
        <v>343.3159630433304</v>
      </c>
      <c r="G173" s="63">
        <f>E173*100/D173</f>
        <v>87.96179325846583</v>
      </c>
    </row>
    <row r="174" spans="1:7" ht="56.25">
      <c r="A174" s="13">
        <v>70201</v>
      </c>
      <c r="B174" s="8" t="s">
        <v>186</v>
      </c>
      <c r="C174" s="28">
        <v>8508864</v>
      </c>
      <c r="D174" s="28">
        <v>18471516</v>
      </c>
      <c r="E174" s="28">
        <v>23123770</v>
      </c>
      <c r="F174" s="62">
        <f>E174*100/C174</f>
        <v>271.7609542237366</v>
      </c>
      <c r="G174" s="63">
        <f>E174*100/D174</f>
        <v>125.18609734035907</v>
      </c>
    </row>
    <row r="175" spans="1:7" ht="28.5" customHeight="1">
      <c r="A175" s="13">
        <v>70303</v>
      </c>
      <c r="B175" s="8" t="s">
        <v>187</v>
      </c>
      <c r="C175" s="28">
        <v>0</v>
      </c>
      <c r="D175" s="28">
        <v>143296</v>
      </c>
      <c r="E175" s="28">
        <v>139692</v>
      </c>
      <c r="F175" s="62"/>
      <c r="G175" s="63">
        <f>E175*100/D175</f>
        <v>97.48492630638678</v>
      </c>
    </row>
    <row r="176" spans="1:7" ht="38.25" customHeight="1">
      <c r="A176" s="13">
        <v>70802</v>
      </c>
      <c r="B176" s="8" t="s">
        <v>167</v>
      </c>
      <c r="C176" s="28">
        <v>0</v>
      </c>
      <c r="D176" s="28">
        <v>0</v>
      </c>
      <c r="E176" s="28">
        <v>120</v>
      </c>
      <c r="F176" s="62"/>
      <c r="G176" s="63"/>
    </row>
    <row r="177" spans="1:7" ht="18.75">
      <c r="A177" s="13">
        <v>70807</v>
      </c>
      <c r="B177" s="8" t="s">
        <v>171</v>
      </c>
      <c r="C177" s="28">
        <v>0</v>
      </c>
      <c r="D177" s="28">
        <v>54446</v>
      </c>
      <c r="E177" s="28">
        <v>48817</v>
      </c>
      <c r="F177" s="62"/>
      <c r="G177" s="63">
        <f>E177*100/D177</f>
        <v>89.66131579914044</v>
      </c>
    </row>
    <row r="178" spans="1:7" ht="18.75">
      <c r="A178" s="12" t="s">
        <v>46</v>
      </c>
      <c r="B178" s="7" t="s">
        <v>47</v>
      </c>
      <c r="C178" s="41">
        <f>SUM(C179:C180)</f>
        <v>1982268</v>
      </c>
      <c r="D178" s="41">
        <f>SUM(D179:D180)</f>
        <v>3657668</v>
      </c>
      <c r="E178" s="41">
        <f>SUM(E179:E180)</f>
        <v>5648649</v>
      </c>
      <c r="F178" s="41">
        <f>SUM(F180)</f>
        <v>471.6924315619968</v>
      </c>
      <c r="G178" s="68">
        <f>SUM(G180)</f>
        <v>241.7238818286846</v>
      </c>
    </row>
    <row r="179" spans="1:7" ht="18.75">
      <c r="A179" s="13">
        <v>80101</v>
      </c>
      <c r="B179" s="8" t="s">
        <v>231</v>
      </c>
      <c r="C179" s="28">
        <v>1671768</v>
      </c>
      <c r="D179" s="28">
        <v>3051768</v>
      </c>
      <c r="E179" s="28">
        <v>4184044</v>
      </c>
      <c r="F179" s="62">
        <f>E179*100/C179</f>
        <v>250.27659340291237</v>
      </c>
      <c r="G179" s="63">
        <f>E179*100/D179</f>
        <v>137.10229611163103</v>
      </c>
    </row>
    <row r="180" spans="1:7" ht="27" customHeight="1">
      <c r="A180" s="13">
        <v>80800</v>
      </c>
      <c r="B180" s="8" t="s">
        <v>188</v>
      </c>
      <c r="C180" s="28">
        <v>310500</v>
      </c>
      <c r="D180" s="28">
        <v>605900</v>
      </c>
      <c r="E180" s="28">
        <v>1464605</v>
      </c>
      <c r="F180" s="62">
        <f>E180*100/C180</f>
        <v>471.6924315619968</v>
      </c>
      <c r="G180" s="63">
        <f>E180*100/D180</f>
        <v>241.7238818286846</v>
      </c>
    </row>
    <row r="181" spans="1:7" ht="18.75">
      <c r="A181" s="12" t="s">
        <v>48</v>
      </c>
      <c r="B181" s="7" t="s">
        <v>49</v>
      </c>
      <c r="C181" s="41">
        <f>C182+C183</f>
        <v>0</v>
      </c>
      <c r="D181" s="41">
        <f>D182+D183</f>
        <v>9000</v>
      </c>
      <c r="E181" s="41">
        <f>E183</f>
        <v>14085</v>
      </c>
      <c r="F181" s="62"/>
      <c r="G181" s="63"/>
    </row>
    <row r="182" spans="1:7" ht="37.5" hidden="1">
      <c r="A182" s="13" t="s">
        <v>216</v>
      </c>
      <c r="B182" s="8" t="s">
        <v>100</v>
      </c>
      <c r="C182" s="31">
        <v>0</v>
      </c>
      <c r="D182" s="31">
        <v>0</v>
      </c>
      <c r="E182" s="31">
        <v>780</v>
      </c>
      <c r="F182" s="62"/>
      <c r="G182" s="63"/>
    </row>
    <row r="183" spans="1:7" ht="44.25" customHeight="1">
      <c r="A183" s="13" t="s">
        <v>105</v>
      </c>
      <c r="B183" s="8" t="s">
        <v>106</v>
      </c>
      <c r="C183" s="28">
        <v>0</v>
      </c>
      <c r="D183" s="28">
        <v>9000</v>
      </c>
      <c r="E183" s="28">
        <v>14085</v>
      </c>
      <c r="F183" s="62"/>
      <c r="G183" s="63"/>
    </row>
    <row r="184" spans="1:7" ht="18.75">
      <c r="A184" s="12" t="s">
        <v>115</v>
      </c>
      <c r="B184" s="7" t="s">
        <v>116</v>
      </c>
      <c r="C184" s="41">
        <f>SUM(C185:C187)</f>
        <v>10280</v>
      </c>
      <c r="D184" s="41">
        <f>SUM(D185:D187)</f>
        <v>3394606</v>
      </c>
      <c r="E184" s="41">
        <f>SUM(E185:E187)</f>
        <v>3026798</v>
      </c>
      <c r="F184" s="60">
        <f>E184*100/C184</f>
        <v>29443.560311284047</v>
      </c>
      <c r="G184" s="61">
        <f aca="true" t="shared" si="14" ref="G184:G193">E184*100/D184</f>
        <v>89.16492812420645</v>
      </c>
    </row>
    <row r="185" spans="1:7" ht="37.5">
      <c r="A185" s="13">
        <v>100102</v>
      </c>
      <c r="B185" s="8" t="s">
        <v>214</v>
      </c>
      <c r="C185" s="28">
        <v>10280</v>
      </c>
      <c r="D185" s="28">
        <v>1578006</v>
      </c>
      <c r="E185" s="28">
        <v>1484277</v>
      </c>
      <c r="F185" s="62">
        <f>E185*100/C185</f>
        <v>14438.492217898833</v>
      </c>
      <c r="G185" s="63">
        <f t="shared" si="14"/>
        <v>94.06028874414926</v>
      </c>
    </row>
    <row r="186" spans="1:7" ht="18.75">
      <c r="A186" s="13">
        <v>100203</v>
      </c>
      <c r="B186" s="8" t="s">
        <v>189</v>
      </c>
      <c r="C186" s="28">
        <v>0</v>
      </c>
      <c r="D186" s="28">
        <v>1196970</v>
      </c>
      <c r="E186" s="28">
        <v>922891</v>
      </c>
      <c r="F186" s="62"/>
      <c r="G186" s="63">
        <f t="shared" si="14"/>
        <v>77.10226655638822</v>
      </c>
    </row>
    <row r="187" spans="1:7" ht="56.25">
      <c r="A187" s="13" t="s">
        <v>206</v>
      </c>
      <c r="B187" s="8" t="s">
        <v>207</v>
      </c>
      <c r="C187" s="28">
        <v>0</v>
      </c>
      <c r="D187" s="28">
        <v>619630</v>
      </c>
      <c r="E187" s="28">
        <v>619630</v>
      </c>
      <c r="F187" s="62"/>
      <c r="G187" s="63">
        <f t="shared" si="14"/>
        <v>100</v>
      </c>
    </row>
    <row r="188" spans="1:7" ht="18.75">
      <c r="A188" s="12" t="s">
        <v>117</v>
      </c>
      <c r="B188" s="7" t="s">
        <v>118</v>
      </c>
      <c r="C188" s="41">
        <f>SUM(C189:C193)</f>
        <v>3388456</v>
      </c>
      <c r="D188" s="41">
        <f>SUM(D189:D193)</f>
        <v>7714669</v>
      </c>
      <c r="E188" s="41">
        <f>SUM(E189:E193)</f>
        <v>7678241</v>
      </c>
      <c r="F188" s="60">
        <f aca="true" t="shared" si="15" ref="F188:F212">E188*100/C188</f>
        <v>226.5999912644579</v>
      </c>
      <c r="G188" s="61">
        <f t="shared" si="14"/>
        <v>99.52780864610004</v>
      </c>
    </row>
    <row r="189" spans="1:7" ht="18.75">
      <c r="A189" s="13">
        <v>110201</v>
      </c>
      <c r="B189" s="8" t="s">
        <v>173</v>
      </c>
      <c r="C189" s="28">
        <v>463500</v>
      </c>
      <c r="D189" s="28">
        <v>415822</v>
      </c>
      <c r="E189" s="28">
        <v>447391</v>
      </c>
      <c r="F189" s="62">
        <f t="shared" si="15"/>
        <v>96.52448759439051</v>
      </c>
      <c r="G189" s="63">
        <f t="shared" si="14"/>
        <v>107.59195040185465</v>
      </c>
    </row>
    <row r="190" spans="1:7" ht="18.75">
      <c r="A190" s="13">
        <v>110202</v>
      </c>
      <c r="B190" s="8" t="s">
        <v>174</v>
      </c>
      <c r="C190" s="28">
        <v>313000</v>
      </c>
      <c r="D190" s="28">
        <v>91492</v>
      </c>
      <c r="E190" s="28">
        <v>97030</v>
      </c>
      <c r="F190" s="62">
        <f>E190*100/C190</f>
        <v>31</v>
      </c>
      <c r="G190" s="63">
        <f t="shared" si="14"/>
        <v>106.0529882394089</v>
      </c>
    </row>
    <row r="191" spans="1:7" ht="37.5">
      <c r="A191" s="13">
        <v>110204</v>
      </c>
      <c r="B191" s="8" t="s">
        <v>190</v>
      </c>
      <c r="C191" s="28">
        <v>2061752</v>
      </c>
      <c r="D191" s="28">
        <v>6751190</v>
      </c>
      <c r="E191" s="28">
        <v>6462833</v>
      </c>
      <c r="F191" s="62">
        <f>E191*100/C191</f>
        <v>313.4631614277566</v>
      </c>
      <c r="G191" s="63">
        <f t="shared" si="14"/>
        <v>95.72879744163622</v>
      </c>
    </row>
    <row r="192" spans="1:7" ht="18.75">
      <c r="A192" s="13">
        <v>110205</v>
      </c>
      <c r="B192" s="8" t="s">
        <v>196</v>
      </c>
      <c r="C192" s="28">
        <v>540204</v>
      </c>
      <c r="D192" s="28">
        <v>446165</v>
      </c>
      <c r="E192" s="28">
        <v>660987</v>
      </c>
      <c r="F192" s="62">
        <f>E192*100/C192</f>
        <v>122.35877557367216</v>
      </c>
      <c r="G192" s="63">
        <f t="shared" si="14"/>
        <v>148.148554906817</v>
      </c>
    </row>
    <row r="193" spans="1:7" ht="18.75">
      <c r="A193" s="13">
        <v>110502</v>
      </c>
      <c r="B193" s="8" t="s">
        <v>177</v>
      </c>
      <c r="C193" s="28">
        <v>10000</v>
      </c>
      <c r="D193" s="28">
        <v>10000</v>
      </c>
      <c r="E193" s="28">
        <v>10000</v>
      </c>
      <c r="F193" s="62">
        <f>E193*100/C193</f>
        <v>100</v>
      </c>
      <c r="G193" s="63">
        <f t="shared" si="14"/>
        <v>100</v>
      </c>
    </row>
    <row r="194" spans="1:7" ht="18.75" customHeight="1" hidden="1">
      <c r="A194" s="12" t="s">
        <v>119</v>
      </c>
      <c r="B194" s="7" t="s">
        <v>120</v>
      </c>
      <c r="C194" s="41"/>
      <c r="D194" s="41"/>
      <c r="E194" s="41"/>
      <c r="F194" s="62"/>
      <c r="G194" s="63"/>
    </row>
    <row r="195" spans="1:7" ht="18.75">
      <c r="A195" s="12" t="s">
        <v>121</v>
      </c>
      <c r="B195" s="7" t="s">
        <v>122</v>
      </c>
      <c r="C195" s="41">
        <f>SUM(C196:C198)</f>
        <v>2170268</v>
      </c>
      <c r="D195" s="41">
        <f>SUM(D196:D198)</f>
        <v>13545448</v>
      </c>
      <c r="E195" s="41">
        <f>SUM(E196:E198)</f>
        <v>10743840</v>
      </c>
      <c r="F195" s="60">
        <f t="shared" si="15"/>
        <v>495.0466946939272</v>
      </c>
      <c r="G195" s="61">
        <f aca="true" t="shared" si="16" ref="G195:G218">E195*100/D195</f>
        <v>79.31697792498262</v>
      </c>
    </row>
    <row r="196" spans="1:7" ht="18.75">
      <c r="A196" s="13" t="s">
        <v>140</v>
      </c>
      <c r="B196" s="8" t="s">
        <v>141</v>
      </c>
      <c r="C196" s="28">
        <v>2140548</v>
      </c>
      <c r="D196" s="28">
        <v>11316484</v>
      </c>
      <c r="E196" s="28">
        <v>8833555</v>
      </c>
      <c r="F196" s="62">
        <f t="shared" si="15"/>
        <v>412.67726769032976</v>
      </c>
      <c r="G196" s="63">
        <f t="shared" si="16"/>
        <v>78.05918340007374</v>
      </c>
    </row>
    <row r="197" spans="1:7" ht="18.75">
      <c r="A197" s="13" t="s">
        <v>250</v>
      </c>
      <c r="B197" s="8" t="s">
        <v>251</v>
      </c>
      <c r="C197" s="28">
        <v>0</v>
      </c>
      <c r="D197" s="28">
        <v>495300</v>
      </c>
      <c r="E197" s="28">
        <v>503430</v>
      </c>
      <c r="F197" s="62"/>
      <c r="G197" s="63"/>
    </row>
    <row r="198" spans="1:7" ht="27.75" customHeight="1">
      <c r="A198" s="13" t="s">
        <v>252</v>
      </c>
      <c r="B198" s="8" t="s">
        <v>123</v>
      </c>
      <c r="C198" s="28">
        <v>29720</v>
      </c>
      <c r="D198" s="28">
        <v>1733664</v>
      </c>
      <c r="E198" s="28">
        <v>1406855</v>
      </c>
      <c r="F198" s="62">
        <f t="shared" si="15"/>
        <v>4733.697846567968</v>
      </c>
      <c r="G198" s="63">
        <f t="shared" si="16"/>
        <v>81.14923076213154</v>
      </c>
    </row>
    <row r="199" spans="1:7" ht="37.5">
      <c r="A199" s="12" t="s">
        <v>142</v>
      </c>
      <c r="B199" s="7" t="s">
        <v>143</v>
      </c>
      <c r="C199" s="41">
        <f>SUM(C200:C201)</f>
        <v>150000</v>
      </c>
      <c r="D199" s="41">
        <f>SUM(D200:D201)</f>
        <v>656150</v>
      </c>
      <c r="E199" s="41">
        <f>SUM(E200:E201)</f>
        <v>86110</v>
      </c>
      <c r="F199" s="60">
        <f t="shared" si="15"/>
        <v>57.406666666666666</v>
      </c>
      <c r="G199" s="61">
        <f t="shared" si="16"/>
        <v>13.123523584546216</v>
      </c>
    </row>
    <row r="200" spans="1:7" ht="18.75">
      <c r="A200" s="13">
        <v>160101</v>
      </c>
      <c r="B200" s="8" t="s">
        <v>182</v>
      </c>
      <c r="C200" s="28">
        <v>120000</v>
      </c>
      <c r="D200" s="28">
        <v>626150</v>
      </c>
      <c r="E200" s="28">
        <v>86110</v>
      </c>
      <c r="F200" s="62">
        <f t="shared" si="15"/>
        <v>71.75833333333334</v>
      </c>
      <c r="G200" s="63">
        <f t="shared" si="16"/>
        <v>13.752295775772579</v>
      </c>
    </row>
    <row r="201" spans="1:7" ht="36.75" customHeight="1">
      <c r="A201" s="13" t="s">
        <v>144</v>
      </c>
      <c r="B201" s="8" t="s">
        <v>145</v>
      </c>
      <c r="C201" s="28">
        <v>30000</v>
      </c>
      <c r="D201" s="28">
        <v>30000</v>
      </c>
      <c r="E201" s="28">
        <v>0</v>
      </c>
      <c r="F201" s="60">
        <f>E201*100/C201</f>
        <v>0</v>
      </c>
      <c r="G201" s="61">
        <f t="shared" si="16"/>
        <v>0</v>
      </c>
    </row>
    <row r="202" spans="1:7" ht="42" customHeight="1">
      <c r="A202" s="12" t="s">
        <v>124</v>
      </c>
      <c r="B202" s="7" t="s">
        <v>125</v>
      </c>
      <c r="C202" s="41">
        <f>C203</f>
        <v>1937337</v>
      </c>
      <c r="D202" s="41">
        <f>D203</f>
        <v>22303551</v>
      </c>
      <c r="E202" s="41">
        <f>E203</f>
        <v>20904135</v>
      </c>
      <c r="F202" s="60">
        <f t="shared" si="15"/>
        <v>1079.0138731671361</v>
      </c>
      <c r="G202" s="61">
        <f t="shared" si="16"/>
        <v>93.72559105050134</v>
      </c>
    </row>
    <row r="203" spans="1:7" ht="57.75" customHeight="1">
      <c r="A203" s="13" t="s">
        <v>146</v>
      </c>
      <c r="B203" s="8" t="s">
        <v>147</v>
      </c>
      <c r="C203" s="28">
        <v>1937337</v>
      </c>
      <c r="D203" s="28">
        <v>22303551</v>
      </c>
      <c r="E203" s="28">
        <v>20904135</v>
      </c>
      <c r="F203" s="62">
        <f t="shared" si="15"/>
        <v>1079.0138731671361</v>
      </c>
      <c r="G203" s="63">
        <f t="shared" si="16"/>
        <v>93.72559105050134</v>
      </c>
    </row>
    <row r="204" spans="1:7" ht="24" customHeight="1">
      <c r="A204" s="12" t="s">
        <v>130</v>
      </c>
      <c r="B204" s="7" t="s">
        <v>131</v>
      </c>
      <c r="C204" s="41">
        <f>C206</f>
        <v>100000</v>
      </c>
      <c r="D204" s="41">
        <f>D206</f>
        <v>373955.61</v>
      </c>
      <c r="E204" s="41">
        <f>E206</f>
        <v>91860</v>
      </c>
      <c r="F204" s="60">
        <f t="shared" si="15"/>
        <v>91.86</v>
      </c>
      <c r="G204" s="61">
        <f t="shared" si="16"/>
        <v>24.564412872426225</v>
      </c>
    </row>
    <row r="205" spans="1:7" ht="18.75" hidden="1">
      <c r="A205" s="13">
        <v>180107</v>
      </c>
      <c r="B205" s="8" t="s">
        <v>191</v>
      </c>
      <c r="C205" s="31">
        <v>0</v>
      </c>
      <c r="D205" s="31">
        <v>1118245</v>
      </c>
      <c r="E205" s="31">
        <v>796716</v>
      </c>
      <c r="F205" s="62"/>
      <c r="G205" s="63">
        <f t="shared" si="16"/>
        <v>71.2469986451985</v>
      </c>
    </row>
    <row r="206" spans="1:7" ht="63" customHeight="1">
      <c r="A206" s="13" t="s">
        <v>148</v>
      </c>
      <c r="B206" s="8" t="s">
        <v>149</v>
      </c>
      <c r="C206" s="28">
        <v>100000</v>
      </c>
      <c r="D206" s="28">
        <v>373955.61</v>
      </c>
      <c r="E206" s="28">
        <v>91860</v>
      </c>
      <c r="F206" s="62">
        <f t="shared" si="15"/>
        <v>91.86</v>
      </c>
      <c r="G206" s="63">
        <f t="shared" si="16"/>
        <v>24.564412872426225</v>
      </c>
    </row>
    <row r="207" spans="1:7" ht="18.75">
      <c r="A207" s="12" t="s">
        <v>150</v>
      </c>
      <c r="B207" s="7" t="s">
        <v>24</v>
      </c>
      <c r="C207" s="41">
        <f>SUM(C208:C211)</f>
        <v>262960</v>
      </c>
      <c r="D207" s="41">
        <f>SUM(D208:D211)</f>
        <v>3601124</v>
      </c>
      <c r="E207" s="41">
        <f>SUM(E208:E211)</f>
        <v>3189711</v>
      </c>
      <c r="F207" s="60">
        <f t="shared" si="15"/>
        <v>1213.0023577730453</v>
      </c>
      <c r="G207" s="61">
        <f t="shared" si="16"/>
        <v>88.57542811633257</v>
      </c>
    </row>
    <row r="208" spans="1:7" ht="28.5" customHeight="1">
      <c r="A208" s="13" t="s">
        <v>151</v>
      </c>
      <c r="B208" s="8" t="s">
        <v>152</v>
      </c>
      <c r="C208" s="28">
        <v>0</v>
      </c>
      <c r="D208" s="28">
        <v>1629132</v>
      </c>
      <c r="E208" s="28">
        <v>1618745</v>
      </c>
      <c r="F208" s="62"/>
      <c r="G208" s="63">
        <f t="shared" si="16"/>
        <v>99.36242121571487</v>
      </c>
    </row>
    <row r="209" spans="1:7" ht="18.75">
      <c r="A209" s="13">
        <v>240602</v>
      </c>
      <c r="B209" s="8" t="s">
        <v>192</v>
      </c>
      <c r="C209" s="28">
        <v>0</v>
      </c>
      <c r="D209" s="28">
        <v>46200</v>
      </c>
      <c r="E209" s="28">
        <v>46200</v>
      </c>
      <c r="F209" s="62"/>
      <c r="G209" s="63">
        <f t="shared" si="16"/>
        <v>100</v>
      </c>
    </row>
    <row r="210" spans="1:7" ht="37.5">
      <c r="A210" s="13">
        <v>240603</v>
      </c>
      <c r="B210" s="8" t="s">
        <v>193</v>
      </c>
      <c r="C210" s="28">
        <v>0</v>
      </c>
      <c r="D210" s="28">
        <v>1250846</v>
      </c>
      <c r="E210" s="28">
        <v>1001205</v>
      </c>
      <c r="F210" s="62"/>
      <c r="G210" s="63">
        <f t="shared" si="16"/>
        <v>80.04222742048182</v>
      </c>
    </row>
    <row r="211" spans="1:7" ht="55.5" customHeight="1">
      <c r="A211" s="13" t="s">
        <v>153</v>
      </c>
      <c r="B211" s="8" t="s">
        <v>154</v>
      </c>
      <c r="C211" s="28">
        <v>262960</v>
      </c>
      <c r="D211" s="28">
        <v>674946</v>
      </c>
      <c r="E211" s="28">
        <v>523561</v>
      </c>
      <c r="F211" s="62">
        <f t="shared" si="15"/>
        <v>199.1029053848494</v>
      </c>
      <c r="G211" s="63">
        <f t="shared" si="16"/>
        <v>77.5707982564531</v>
      </c>
    </row>
    <row r="212" spans="1:7" ht="25.5" customHeight="1">
      <c r="A212" s="12" t="s">
        <v>132</v>
      </c>
      <c r="B212" s="7" t="s">
        <v>133</v>
      </c>
      <c r="C212" s="41">
        <f>SUM(C213:C217)</f>
        <v>1140000</v>
      </c>
      <c r="D212" s="41">
        <f>SUM(D213:D217)</f>
        <v>12671540.49</v>
      </c>
      <c r="E212" s="41">
        <f>SUM(E213:E217)</f>
        <v>10904775</v>
      </c>
      <c r="F212" s="60">
        <f t="shared" si="15"/>
        <v>956.5592105263158</v>
      </c>
      <c r="G212" s="61">
        <f t="shared" si="16"/>
        <v>86.05721623669767</v>
      </c>
    </row>
    <row r="213" spans="1:7" ht="36.75" customHeight="1">
      <c r="A213" s="13" t="s">
        <v>253</v>
      </c>
      <c r="B213" s="8" t="s">
        <v>254</v>
      </c>
      <c r="C213" s="28">
        <v>0</v>
      </c>
      <c r="D213" s="28">
        <v>2900334.39</v>
      </c>
      <c r="E213" s="28">
        <v>2900334</v>
      </c>
      <c r="F213" s="62"/>
      <c r="G213" s="63">
        <f>E213*100/D213</f>
        <v>99.99998655327464</v>
      </c>
    </row>
    <row r="214" spans="1:7" ht="56.25">
      <c r="A214" s="13" t="s">
        <v>217</v>
      </c>
      <c r="B214" s="8" t="s">
        <v>213</v>
      </c>
      <c r="C214" s="28">
        <v>0</v>
      </c>
      <c r="D214" s="28">
        <v>475000</v>
      </c>
      <c r="E214" s="28">
        <v>408327</v>
      </c>
      <c r="F214" s="62"/>
      <c r="G214" s="63">
        <f>E214*100/D214</f>
        <v>85.96357894736842</v>
      </c>
    </row>
    <row r="215" spans="1:7" ht="18.75">
      <c r="A215" s="13" t="s">
        <v>197</v>
      </c>
      <c r="B215" s="8" t="s">
        <v>2</v>
      </c>
      <c r="C215" s="28">
        <v>1040000</v>
      </c>
      <c r="D215" s="28">
        <v>7350043.8</v>
      </c>
      <c r="E215" s="28">
        <v>6393903</v>
      </c>
      <c r="F215" s="62">
        <f>E215*100/C215</f>
        <v>614.7983653846154</v>
      </c>
      <c r="G215" s="63">
        <f t="shared" si="16"/>
        <v>86.99135915353321</v>
      </c>
    </row>
    <row r="216" spans="1:7" ht="18.75">
      <c r="A216" s="13" t="s">
        <v>136</v>
      </c>
      <c r="B216" s="8" t="s">
        <v>137</v>
      </c>
      <c r="C216" s="28">
        <v>100000</v>
      </c>
      <c r="D216" s="28">
        <v>238970</v>
      </c>
      <c r="E216" s="28">
        <v>242876</v>
      </c>
      <c r="F216" s="62">
        <f>E216*100/C216</f>
        <v>242.876</v>
      </c>
      <c r="G216" s="63">
        <f t="shared" si="16"/>
        <v>101.6345147926518</v>
      </c>
    </row>
    <row r="217" spans="1:7" ht="57" thickBot="1">
      <c r="A217" s="81" t="s">
        <v>261</v>
      </c>
      <c r="B217" s="82" t="s">
        <v>262</v>
      </c>
      <c r="C217" s="38">
        <v>0</v>
      </c>
      <c r="D217" s="38">
        <v>1707192.3</v>
      </c>
      <c r="E217" s="38">
        <v>959335</v>
      </c>
      <c r="F217" s="62"/>
      <c r="G217" s="63">
        <f>E217*100/D217</f>
        <v>56.19372814650113</v>
      </c>
    </row>
    <row r="218" spans="1:7" ht="19.5" thickBot="1">
      <c r="A218" s="9" t="s">
        <v>3</v>
      </c>
      <c r="B218" s="10" t="s">
        <v>138</v>
      </c>
      <c r="C218" s="33">
        <f>C168+C172+C178+C181+C184+C188+C195+C199+C202+C204+C207+C212+C170</f>
        <v>22222604</v>
      </c>
      <c r="D218" s="33">
        <f>D168+D172+D178+D181+D184+D188+D195+D199+D202+D204+D207+D212+D170</f>
        <v>95565790.1</v>
      </c>
      <c r="E218" s="33">
        <f>E168+E172+E178+E181+E184+E188+E195+E199+E202+E204+E207+E212+E170</f>
        <v>94592124.05</v>
      </c>
      <c r="F218" s="64">
        <f>E218*100/C218</f>
        <v>425.6572454335234</v>
      </c>
      <c r="G218" s="65">
        <f t="shared" si="16"/>
        <v>98.9811562809441</v>
      </c>
    </row>
  </sheetData>
  <sheetProtection/>
  <mergeCells count="14">
    <mergeCell ref="A167:G167"/>
    <mergeCell ref="A151:G151"/>
    <mergeCell ref="A165:B165"/>
    <mergeCell ref="A166:B166"/>
    <mergeCell ref="A50:G50"/>
    <mergeCell ref="A1:G1"/>
    <mergeCell ref="F4:G4"/>
    <mergeCell ref="A6:G6"/>
    <mergeCell ref="C4:C5"/>
    <mergeCell ref="D4:D5"/>
    <mergeCell ref="E4:E5"/>
    <mergeCell ref="A2:G2"/>
    <mergeCell ref="A4:A5"/>
    <mergeCell ref="B4:B5"/>
  </mergeCells>
  <printOptions/>
  <pageMargins left="0.53" right="0.33" top="0.393700787401575" bottom="0.393700787401575" header="0" footer="0"/>
  <pageSetup fitToHeight="6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Рда</cp:lastModifiedBy>
  <cp:lastPrinted>2016-02-19T13:28:59Z</cp:lastPrinted>
  <dcterms:created xsi:type="dcterms:W3CDTF">2010-07-22T07:47:55Z</dcterms:created>
  <dcterms:modified xsi:type="dcterms:W3CDTF">2016-02-22T07:01:45Z</dcterms:modified>
  <cp:category/>
  <cp:version/>
  <cp:contentType/>
  <cp:contentStatus/>
</cp:coreProperties>
</file>