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879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'Лист1'!$A$1:$E$111</definedName>
  </definedNames>
  <calcPr fullCalcOnLoad="1"/>
</workbook>
</file>

<file path=xl/sharedStrings.xml><?xml version="1.0" encoding="utf-8"?>
<sst xmlns="http://schemas.openxmlformats.org/spreadsheetml/2006/main" count="147" uniqueCount="120">
  <si>
    <t xml:space="preserve"> </t>
  </si>
  <si>
    <t xml:space="preserve">Усього </t>
  </si>
  <si>
    <t>Найменування</t>
  </si>
  <si>
    <t>Загальний фонд</t>
  </si>
  <si>
    <t>Спеціальний фонд</t>
  </si>
  <si>
    <t>Видатки</t>
  </si>
  <si>
    <t>Разом загальний+спеціальний фонд</t>
  </si>
  <si>
    <t>Доходи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</si>
  <si>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</si>
  <si>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</si>
  <si>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</si>
  <si>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</si>
  <si>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</si>
  <si>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</si>
  <si>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</si>
  <si>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</si>
  <si>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</si>
  <si>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Неподаткові надходження</t>
  </si>
  <si>
    <t>Частина чистого прибутку комунальних підприємств, що вилучається до бюджету</t>
  </si>
  <si>
    <t>Інші надходження</t>
  </si>
  <si>
    <t>Адміністративні штрафи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</si>
  <si>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</si>
  <si>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</si>
  <si>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Офіційні трансферти</t>
  </si>
  <si>
    <t>Дотації</t>
  </si>
  <si>
    <t>Всього</t>
  </si>
  <si>
    <t>Доходи від власності та підприємницької діяльності</t>
  </si>
  <si>
    <t>Надходження коштів від відшкодування втрат сільськогосподарського і лісогосподарського виробництва</t>
  </si>
  <si>
    <t>Власні надходження бюджетних установ</t>
  </si>
  <si>
    <t>Плата за послуги, що надаються бюджетними установами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</si>
  <si>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</si>
  <si>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</si>
  <si>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</si>
  <si>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Кошти, що отримуються бюджетними установами від реалізації майна</t>
  </si>
  <si>
    <t>Інші джерела власних надходжень бюджетних установ</t>
  </si>
  <si>
    <t>Благодійні внески, гранти та дарунки, отримані бюджетними установами</t>
  </si>
  <si>
    <t>Кошти, що отримуються бюджетними установами на виконання окремих доручень та інвестиційних проектів</t>
  </si>
  <si>
    <t>Цільові фонди, утворені органами місцевого самоврядування та місцевими органами виконавчої влади</t>
  </si>
  <si>
    <t>Всього без урахування трансфертів</t>
  </si>
  <si>
    <t>Начальник фінансового управління</t>
  </si>
  <si>
    <t>орендна плата за водні об'єкти (їх частини), що надаються в користування на умовах оренди районними адміністраціями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</si>
  <si>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</si>
  <si>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</si>
  <si>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</si>
  <si>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      Л.В. Микитюк</t>
  </si>
  <si>
    <t>Кошти від відчуження майна, що перебуває в комунальній власності</t>
  </si>
  <si>
    <t>Надходження коштів з рахунків виборчих фондів</t>
  </si>
  <si>
    <t>Від урядів зарубіжних країн та міжнародних організацій</t>
  </si>
  <si>
    <t>Гранти (дарунки), що надійшли до бюджетів усіх рівнів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</si>
  <si>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</si>
  <si>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22012600</t>
  </si>
  <si>
    <t>Адміністративний збір за державну реєстрацію речових прав на нерухоме майно та їх обтяжень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</si>
  <si>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</si>
  <si>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</si>
  <si>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</si>
  <si>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</si>
  <si>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</si>
  <si>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</si>
  <si>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</si>
  <si>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</si>
  <si>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</si>
  <si>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</si>
  <si>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</si>
  <si>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</si>
  <si>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8000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</si>
  <si>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</si>
  <si>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</si>
  <si>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</si>
  <si>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</si>
  <si>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</si>
  <si>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</si>
  <si>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41050100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</si>
  <si>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</si>
  <si>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41050200</t>
  </si>
  <si>
    <t>41050300</t>
  </si>
  <si>
    <t>41050700</t>
  </si>
  <si>
    <t>41051000</t>
  </si>
  <si>
    <t>41051500</t>
  </si>
  <si>
    <t>41052000</t>
  </si>
  <si>
    <t>41053900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</si>
  <si>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</si>
  <si>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</si>
  <si>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</si>
  <si>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</si>
  <si>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</si>
  <si>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</si>
  <si>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 xml:space="preserve">Інші субвенції з місцевого бюджету </t>
  </si>
  <si>
    <t>Субвенції з державного бюджету</t>
  </si>
  <si>
    <t>6000</t>
  </si>
  <si>
    <t>Житлово-комунальне господарство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</si>
  <si>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</si>
  <si>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</si>
  <si>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</si>
  <si>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</si>
  <si>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</si>
  <si>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КБКД/ КПКВКМБ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</si>
  <si>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</si>
  <si>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</si>
  <si>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</si>
  <si>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</si>
  <si>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41051600</t>
  </si>
  <si>
    <t>Субвенція з місцевого бюджету за рахунок залишку коштів медичної субвенції, що утворився на початок бюджетного періоду</t>
  </si>
  <si>
    <t>41052600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</si>
  <si>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</si>
  <si>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41050400</t>
  </si>
  <si>
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</si>
  <si>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</si>
  <si>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</si>
  <si>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Виконано за  2018 рік</t>
  </si>
  <si>
    <t>41040100</t>
  </si>
  <si>
    <t>Дотація з місцевого бюджету за рахунок стабілізаційної дотації з державного бюджету</t>
  </si>
  <si>
    <t>Відхилення, +/-</t>
  </si>
  <si>
    <t>Темп росту, %</t>
  </si>
  <si>
    <t>грн.</t>
  </si>
  <si>
    <t>Виконано за  2017 рік</t>
  </si>
  <si>
    <t>9100</t>
  </si>
  <si>
    <t>Цільові фонди</t>
  </si>
  <si>
    <t>Аналіз виконання районного бюджету за  2018 рік</t>
  </si>
  <si>
    <t xml:space="preserve"> 7000-8000</t>
  </si>
  <si>
    <t>Економічна та інша  діяльність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</si>
</sst>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0.000"/>
    <numFmt numFmtId="187" formatCode="#0.0"/>
    <numFmt numFmtId="188" formatCode="#0"/>
    <numFmt numFmtId="189" formatCode="#,##0.0"/>
    <numFmt numFmtId="190" formatCode="#,##0.000"/>
    <numFmt numFmtId="191" formatCode="#,##0_р_."/>
    <numFmt numFmtId="192" formatCode="_-* #,##0.0\ _г_р_н_._-;\-* #,##0.0\ _г_р_н_._-;_-* &quot;-&quot;??\ _г_р_н_._-;_-@_-"/>
    <numFmt numFmtId="193" formatCode="_-* #,##0\ _г_р_н_._-;\-* #,##0\ _г_р_н_._-;_-* &quot;-&quot;??\ _г_р_н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_-* #,##0.000\ _г_р_н_._-;\-* #,##0.000\ _г_р_н_._-;_-* &quot;-&quot;??\ _г_р_н_._-;_-@_-"/>
    <numFmt numFmtId="199" formatCode="_-* #,##0.0000\ _г_р_н_._-;\-* #,##0.0000\ _г_р_н_._-;_-* &quot;-&quot;??\ _г_р_н_._-;_-@_-"/>
    <numFmt numFmtId="200" formatCode="_-* #,##0.00000\ _г_р_н_._-;\-* #,##0.00000\ _г_р_н_._-;_-* &quot;-&quot;??\ _г_р_н_._-;_-@_-"/>
    <numFmt numFmtId="201" formatCode="0.0000000"/>
    <numFmt numFmtId="202" formatCode="#,##0.0_р_."/>
  </numFmts>
  <fonts count="4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6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49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191" fontId="2" fillId="0" borderId="10" xfId="53" applyNumberFormat="1" applyFont="1" applyFill="1" applyBorder="1" applyAlignment="1">
      <alignment vertical="center" wrapText="1"/>
      <protection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10" fillId="0" borderId="10" xfId="0" applyNumberFormat="1" applyFont="1" applyFill="1" applyBorder="1" applyAlignment="1">
      <alignment horizontal="center"/>
    </xf>
    <xf numFmtId="202" fontId="2" fillId="0" borderId="10" xfId="53" applyNumberFormat="1" applyFont="1" applyFill="1" applyBorder="1" applyAlignment="1">
      <alignment horizontal="center" vertical="center" wrapText="1"/>
      <protection/>
    </xf>
    <xf numFmtId="3" fontId="2" fillId="0" borderId="11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92" fontId="3" fillId="0" borderId="10" xfId="61" applyNumberFormat="1" applyFont="1" applyFill="1" applyBorder="1" applyAlignment="1" quotePrefix="1">
      <alignment vertical="center" wrapText="1"/>
    </xf>
    <xf numFmtId="192" fontId="3" fillId="0" borderId="10" xfId="61" applyNumberFormat="1" applyFont="1" applyFill="1" applyBorder="1" applyAlignment="1">
      <alignment vertical="center" wrapText="1"/>
    </xf>
    <xf numFmtId="191" fontId="3" fillId="0" borderId="10" xfId="53" applyNumberFormat="1" applyFont="1" applyFill="1" applyBorder="1" applyAlignment="1">
      <alignment vertical="center" wrapText="1"/>
      <protection/>
    </xf>
    <xf numFmtId="202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 quotePrefix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192" fontId="4" fillId="0" borderId="10" xfId="6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tabSelected="1" zoomScale="85" zoomScaleNormal="85" zoomScaleSheetLayoutView="85" zoomScalePageLayoutView="0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33" sqref="H33"/>
    </sheetView>
  </sheetViews>
  <sheetFormatPr defaultColWidth="8.875" defaultRowHeight="12.75"/>
  <cols>
    <col min="1" max="1" width="13.875" style="13" customWidth="1"/>
    <col min="2" max="2" width="96.625" style="9" customWidth="1"/>
    <col min="3" max="3" width="16.375" style="9" customWidth="1"/>
    <col min="4" max="4" width="15.125" style="9" customWidth="1"/>
    <col min="5" max="5" width="14.75390625" style="9" customWidth="1"/>
    <col min="6" max="6" width="13.25390625" style="8" customWidth="1"/>
    <col min="7" max="16384" width="8.875" style="8" customWidth="1"/>
  </cols>
  <sheetData>
    <row r="1" spans="4:5" ht="18.75" hidden="1">
      <c r="D1" s="55"/>
      <c r="E1" s="55"/>
    </row>
    <row r="2" spans="1:5" s="9" customFormat="1" ht="18.75" hidden="1">
      <c r="A2" s="13"/>
      <c r="D2" s="55"/>
      <c r="E2" s="55"/>
    </row>
    <row r="3" spans="1:5" s="9" customFormat="1" ht="18.75" hidden="1">
      <c r="A3" s="13"/>
      <c r="D3" s="55"/>
      <c r="E3" s="55"/>
    </row>
    <row r="4" spans="1:5" s="9" customFormat="1" ht="18.75">
      <c r="A4" s="52" t="s">
        <v>117</v>
      </c>
      <c r="B4" s="52"/>
      <c r="C4" s="52"/>
      <c r="D4" s="52"/>
      <c r="E4" s="52"/>
    </row>
    <row r="5" spans="1:4" s="9" customFormat="1" ht="12.75">
      <c r="A5" s="47"/>
      <c r="B5" s="47"/>
      <c r="C5" s="47"/>
      <c r="D5" s="47"/>
    </row>
    <row r="6" spans="1:6" s="9" customFormat="1" ht="15.75">
      <c r="A6" s="13"/>
      <c r="C6" s="11"/>
      <c r="D6" s="46"/>
      <c r="E6" s="46"/>
      <c r="F6" s="24" t="s">
        <v>113</v>
      </c>
    </row>
    <row r="7" spans="1:6" s="14" customFormat="1" ht="95.25" customHeight="1">
      <c r="A7" s="27" t="s">
        <v>95</v>
      </c>
      <c r="B7" s="6" t="s">
        <v>2</v>
      </c>
      <c r="C7" s="6" t="s">
        <v>114</v>
      </c>
      <c r="D7" s="6" t="s">
        <v>108</v>
      </c>
      <c r="E7" s="6" t="s">
        <v>111</v>
      </c>
      <c r="F7" s="6" t="s">
        <v>112</v>
      </c>
    </row>
    <row r="8" spans="1:6" s="14" customFormat="1" ht="15.75">
      <c r="A8" s="27">
        <v>1</v>
      </c>
      <c r="B8" s="6">
        <v>2</v>
      </c>
      <c r="C8" s="6">
        <v>4</v>
      </c>
      <c r="D8" s="6">
        <v>5</v>
      </c>
      <c r="E8" s="6">
        <v>6</v>
      </c>
      <c r="F8" s="6">
        <v>7</v>
      </c>
    </row>
    <row r="9" spans="1:6" s="14" customFormat="1" ht="15.75">
      <c r="A9" s="48" t="s">
        <v>7</v>
      </c>
      <c r="B9" s="48"/>
      <c r="C9" s="48"/>
      <c r="D9" s="48"/>
      <c r="E9" s="48"/>
      <c r="F9" s="23"/>
    </row>
    <row r="10" spans="1:6" s="14" customFormat="1" ht="15.75">
      <c r="A10" s="49" t="s">
        <v>3</v>
      </c>
      <c r="B10" s="49"/>
      <c r="C10" s="49"/>
      <c r="D10" s="49"/>
      <c r="E10" s="49"/>
      <c r="F10" s="23"/>
    </row>
    <row r="11" spans="1:6" s="14" customFormat="1" ht="15.75">
      <c r="A11" s="34">
        <v>10000000</v>
      </c>
      <c r="B11" s="5" t="s">
        <v>8</v>
      </c>
      <c r="C11" s="3">
        <f>C12</f>
        <v>87855384</v>
      </c>
      <c r="D11" s="3">
        <f>D12</f>
        <v>90225038</v>
      </c>
      <c r="E11" s="3">
        <f>D11-C11</f>
        <v>2369654</v>
      </c>
      <c r="F11" s="28">
        <f>(D11/C11)*100</f>
        <v>102.6972211515233</v>
      </c>
    </row>
    <row r="12" spans="1:6" s="14" customFormat="1" ht="15.75">
      <c r="A12" s="34">
        <v>11000000</v>
      </c>
      <c r="B12" s="5" t="s">
        <v>9</v>
      </c>
      <c r="C12" s="3">
        <f>C13+C18</f>
        <v>87855384</v>
      </c>
      <c r="D12" s="3">
        <f>D13+D18</f>
        <v>90225038</v>
      </c>
      <c r="E12" s="3">
        <f aca="true" t="shared" si="0" ref="E12:E56">D12-C12</f>
        <v>2369654</v>
      </c>
      <c r="F12" s="28">
        <f aca="true" t="shared" si="1" ref="F12:F56">(D12/C12)*100</f>
        <v>102.6972211515233</v>
      </c>
    </row>
    <row r="13" spans="1:6" s="14" customFormat="1" ht="15.75">
      <c r="A13" s="26">
        <v>11010000</v>
      </c>
      <c r="B13" s="4" t="s">
        <v>10</v>
      </c>
      <c r="C13" s="1">
        <f>C14+C15+C16+C17</f>
        <v>87855384</v>
      </c>
      <c r="D13" s="1">
        <f>D14+D15+D16+D17</f>
        <v>90224608</v>
      </c>
      <c r="E13" s="3">
        <f t="shared" si="0"/>
        <v>2369224</v>
      </c>
      <c r="F13" s="28">
        <f t="shared" si="1"/>
        <v>102.6967317108306</v>
      </c>
    </row>
    <row r="14" spans="1:6" s="14" customFormat="1" ht="38.25" customHeight="1">
      <c r="A14" s="26">
        <v>11010100</v>
      </c>
      <c r="B14" s="4" t="s">
        <v>11</v>
      </c>
      <c r="C14" s="1">
        <v>62767644</v>
      </c>
      <c r="D14" s="1">
        <v>63044618</v>
      </c>
      <c r="E14" s="1">
        <f t="shared" si="0"/>
        <v>276974</v>
      </c>
      <c r="F14" s="29">
        <f t="shared" si="1"/>
        <v>100.44126875305372</v>
      </c>
    </row>
    <row r="15" spans="1:6" s="14" customFormat="1" ht="55.5" customHeight="1">
      <c r="A15" s="26">
        <v>11010200</v>
      </c>
      <c r="B15" s="4" t="s">
        <v>12</v>
      </c>
      <c r="C15" s="1">
        <v>18062000</v>
      </c>
      <c r="D15" s="1">
        <v>18454745</v>
      </c>
      <c r="E15" s="1">
        <f t="shared" si="0"/>
        <v>392745</v>
      </c>
      <c r="F15" s="29">
        <f t="shared" si="1"/>
        <v>102.17442697375705</v>
      </c>
    </row>
    <row r="16" spans="1:6" s="14" customFormat="1" ht="42.75" customHeight="1">
      <c r="A16" s="26">
        <v>11010400</v>
      </c>
      <c r="B16" s="4" t="s">
        <v>13</v>
      </c>
      <c r="C16" s="1">
        <v>6385740</v>
      </c>
      <c r="D16" s="1">
        <v>8111226</v>
      </c>
      <c r="E16" s="1">
        <f t="shared" si="0"/>
        <v>1725486</v>
      </c>
      <c r="F16" s="29">
        <f t="shared" si="1"/>
        <v>127.02092474795404</v>
      </c>
    </row>
    <row r="17" spans="1:6" s="14" customFormat="1" ht="48.75" customHeight="1">
      <c r="A17" s="26">
        <v>11010500</v>
      </c>
      <c r="B17" s="4" t="s">
        <v>14</v>
      </c>
      <c r="C17" s="1">
        <v>640000</v>
      </c>
      <c r="D17" s="1">
        <v>614019</v>
      </c>
      <c r="E17" s="1">
        <f t="shared" si="0"/>
        <v>-25981</v>
      </c>
      <c r="F17" s="29">
        <f t="shared" si="1"/>
        <v>95.94046875</v>
      </c>
    </row>
    <row r="18" spans="1:6" s="14" customFormat="1" ht="20.25" customHeight="1">
      <c r="A18" s="26">
        <v>11020000</v>
      </c>
      <c r="B18" s="4" t="s">
        <v>15</v>
      </c>
      <c r="C18" s="1"/>
      <c r="D18" s="1">
        <v>430</v>
      </c>
      <c r="E18" s="1">
        <f t="shared" si="0"/>
        <v>430</v>
      </c>
      <c r="F18" s="29"/>
    </row>
    <row r="19" spans="1:6" s="14" customFormat="1" ht="20.25" customHeight="1">
      <c r="A19" s="26">
        <v>11020200</v>
      </c>
      <c r="B19" s="4" t="s">
        <v>16</v>
      </c>
      <c r="C19" s="1"/>
      <c r="D19" s="1">
        <v>430</v>
      </c>
      <c r="E19" s="1">
        <f t="shared" si="0"/>
        <v>430</v>
      </c>
      <c r="F19" s="29"/>
    </row>
    <row r="20" spans="1:6" s="14" customFormat="1" ht="17.25" customHeight="1">
      <c r="A20" s="34">
        <v>20000000</v>
      </c>
      <c r="B20" s="5" t="s">
        <v>17</v>
      </c>
      <c r="C20" s="3">
        <f>C21+C22+C23+C25+C27+C29</f>
        <v>313000</v>
      </c>
      <c r="D20" s="3">
        <f>D21+D22+D23+D25+D27+D29+D28+D30+D26+D24</f>
        <v>377522</v>
      </c>
      <c r="E20" s="3">
        <f t="shared" si="0"/>
        <v>64522</v>
      </c>
      <c r="F20" s="28">
        <f t="shared" si="1"/>
        <v>120.61405750798721</v>
      </c>
    </row>
    <row r="21" spans="1:6" s="14" customFormat="1" ht="15.75">
      <c r="A21" s="26">
        <v>21010300</v>
      </c>
      <c r="B21" s="4" t="s">
        <v>18</v>
      </c>
      <c r="C21" s="1"/>
      <c r="D21" s="1"/>
      <c r="E21" s="1">
        <f t="shared" si="0"/>
        <v>0</v>
      </c>
      <c r="F21" s="29"/>
    </row>
    <row r="22" spans="1:6" s="14" customFormat="1" ht="15.75" hidden="1">
      <c r="A22" s="26"/>
      <c r="B22" s="4"/>
      <c r="C22" s="1"/>
      <c r="D22" s="1"/>
      <c r="E22" s="1">
        <f t="shared" si="0"/>
        <v>0</v>
      </c>
      <c r="F22" s="29"/>
    </row>
    <row r="23" spans="1:6" s="14" customFormat="1" ht="20.25" customHeight="1">
      <c r="A23" s="26">
        <v>21080500</v>
      </c>
      <c r="B23" s="4" t="s">
        <v>19</v>
      </c>
      <c r="C23" s="1"/>
      <c r="D23" s="1"/>
      <c r="E23" s="1">
        <f t="shared" si="0"/>
        <v>0</v>
      </c>
      <c r="F23" s="29"/>
    </row>
    <row r="24" spans="1:6" s="14" customFormat="1" ht="20.25" customHeight="1">
      <c r="A24" s="26">
        <v>21081100</v>
      </c>
      <c r="B24" s="4" t="s">
        <v>20</v>
      </c>
      <c r="C24" s="1"/>
      <c r="D24" s="1">
        <v>3988</v>
      </c>
      <c r="E24" s="1">
        <f t="shared" si="0"/>
        <v>3988</v>
      </c>
      <c r="F24" s="29"/>
    </row>
    <row r="25" spans="1:6" s="14" customFormat="1" ht="36" customHeight="1">
      <c r="A25" s="26">
        <v>22010300</v>
      </c>
      <c r="B25" s="4" t="s">
        <v>21</v>
      </c>
      <c r="C25" s="1">
        <v>72000</v>
      </c>
      <c r="D25" s="1">
        <v>83149</v>
      </c>
      <c r="E25" s="1">
        <f t="shared" si="0"/>
        <v>11149</v>
      </c>
      <c r="F25" s="29">
        <f t="shared" si="1"/>
        <v>115.48472222222222</v>
      </c>
    </row>
    <row r="26" spans="1:6" s="14" customFormat="1" ht="15.75">
      <c r="A26" s="26" t="s">
        <v>50</v>
      </c>
      <c r="B26" s="4" t="s">
        <v>51</v>
      </c>
      <c r="C26" s="1"/>
      <c r="D26" s="1">
        <v>11014</v>
      </c>
      <c r="E26" s="1">
        <f t="shared" si="0"/>
        <v>11014</v>
      </c>
      <c r="F26" s="29"/>
    </row>
    <row r="27" spans="1:6" s="14" customFormat="1" ht="44.25" customHeight="1">
      <c r="A27" s="26">
        <v>22080400</v>
      </c>
      <c r="B27" s="4" t="s">
        <v>22</v>
      </c>
      <c r="C27" s="1">
        <v>84400</v>
      </c>
      <c r="D27" s="1">
        <v>119966</v>
      </c>
      <c r="E27" s="1">
        <f t="shared" si="0"/>
        <v>35566</v>
      </c>
      <c r="F27" s="29">
        <f t="shared" si="1"/>
        <v>142.1398104265403</v>
      </c>
    </row>
    <row r="28" spans="1:6" s="14" customFormat="1" ht="31.5" hidden="1">
      <c r="A28" s="26">
        <v>22130000</v>
      </c>
      <c r="B28" s="4" t="s">
        <v>40</v>
      </c>
      <c r="C28" s="1"/>
      <c r="D28" s="1"/>
      <c r="E28" s="1">
        <f t="shared" si="0"/>
        <v>0</v>
      </c>
      <c r="F28" s="29" t="e">
        <f t="shared" si="1"/>
        <v>#DIV/0!</v>
      </c>
    </row>
    <row r="29" spans="1:6" s="14" customFormat="1" ht="15.75">
      <c r="A29" s="26">
        <v>24060300</v>
      </c>
      <c r="B29" s="4" t="s">
        <v>19</v>
      </c>
      <c r="C29" s="1">
        <v>156600</v>
      </c>
      <c r="D29" s="1">
        <v>159405</v>
      </c>
      <c r="E29" s="1">
        <f t="shared" si="0"/>
        <v>2805</v>
      </c>
      <c r="F29" s="29">
        <f t="shared" si="1"/>
        <v>101.79118773946361</v>
      </c>
    </row>
    <row r="30" spans="1:6" s="14" customFormat="1" ht="15.75" hidden="1">
      <c r="A30" s="26">
        <v>24060600</v>
      </c>
      <c r="B30" s="4" t="s">
        <v>46</v>
      </c>
      <c r="C30" s="1"/>
      <c r="D30" s="1"/>
      <c r="E30" s="35">
        <f t="shared" si="0"/>
        <v>0</v>
      </c>
      <c r="F30" s="30" t="e">
        <f t="shared" si="1"/>
        <v>#DIV/0!</v>
      </c>
    </row>
    <row r="31" spans="1:6" s="14" customFormat="1" ht="21" customHeight="1">
      <c r="A31" s="34">
        <v>40000000</v>
      </c>
      <c r="B31" s="5" t="s">
        <v>23</v>
      </c>
      <c r="C31" s="3">
        <f>C33+C35+C39+C42</f>
        <v>594769466</v>
      </c>
      <c r="D31" s="3">
        <f>D33+D35+D39+D42</f>
        <v>591630694</v>
      </c>
      <c r="E31" s="3">
        <f t="shared" si="0"/>
        <v>-3138772</v>
      </c>
      <c r="F31" s="28">
        <f t="shared" si="1"/>
        <v>99.47227082433986</v>
      </c>
    </row>
    <row r="32" spans="1:6" s="14" customFormat="1" ht="1.5" customHeight="1" hidden="1">
      <c r="A32" s="34"/>
      <c r="B32" s="5"/>
      <c r="C32" s="3"/>
      <c r="D32" s="3"/>
      <c r="E32" s="35">
        <f t="shared" si="0"/>
        <v>0</v>
      </c>
      <c r="F32" s="30" t="e">
        <f t="shared" si="1"/>
        <v>#DIV/0!</v>
      </c>
    </row>
    <row r="33" spans="1:6" s="14" customFormat="1" ht="24.75" customHeight="1">
      <c r="A33" s="26">
        <v>41020000</v>
      </c>
      <c r="B33" s="4" t="s">
        <v>24</v>
      </c>
      <c r="C33" s="1">
        <f>C34</f>
        <v>17522400</v>
      </c>
      <c r="D33" s="1">
        <f>D34</f>
        <v>17522400</v>
      </c>
      <c r="E33" s="1">
        <f t="shared" si="0"/>
        <v>0</v>
      </c>
      <c r="F33" s="29">
        <f t="shared" si="1"/>
        <v>100</v>
      </c>
    </row>
    <row r="34" spans="1:6" s="14" customFormat="1" ht="24.75" customHeight="1">
      <c r="A34" s="26">
        <v>41020100</v>
      </c>
      <c r="B34" s="4" t="s">
        <v>41</v>
      </c>
      <c r="C34" s="1">
        <v>17522400</v>
      </c>
      <c r="D34" s="1">
        <v>17522400</v>
      </c>
      <c r="E34" s="1">
        <f t="shared" si="0"/>
        <v>0</v>
      </c>
      <c r="F34" s="29">
        <f t="shared" si="1"/>
        <v>100</v>
      </c>
    </row>
    <row r="35" spans="1:6" s="14" customFormat="1" ht="24.75" customHeight="1">
      <c r="A35" s="26">
        <v>41030000</v>
      </c>
      <c r="B35" s="4" t="s">
        <v>87</v>
      </c>
      <c r="C35" s="1">
        <f>C36+C37+C38</f>
        <v>139741600</v>
      </c>
      <c r="D35" s="1">
        <f>D36+D37+D38</f>
        <v>139741600</v>
      </c>
      <c r="E35" s="1">
        <f t="shared" si="0"/>
        <v>0</v>
      </c>
      <c r="F35" s="29">
        <f t="shared" si="1"/>
        <v>100</v>
      </c>
    </row>
    <row r="36" spans="1:6" s="14" customFormat="1" ht="24.75" customHeight="1">
      <c r="A36" s="26">
        <v>41033900</v>
      </c>
      <c r="B36" s="4" t="s">
        <v>42</v>
      </c>
      <c r="C36" s="1">
        <v>76939700</v>
      </c>
      <c r="D36" s="1">
        <v>76939700</v>
      </c>
      <c r="E36" s="1">
        <f t="shared" si="0"/>
        <v>0</v>
      </c>
      <c r="F36" s="29">
        <f t="shared" si="1"/>
        <v>100</v>
      </c>
    </row>
    <row r="37" spans="1:6" s="14" customFormat="1" ht="24.75" customHeight="1">
      <c r="A37" s="26">
        <v>41034200</v>
      </c>
      <c r="B37" s="4" t="s">
        <v>43</v>
      </c>
      <c r="C37" s="1">
        <v>43622900</v>
      </c>
      <c r="D37" s="1">
        <v>43622900</v>
      </c>
      <c r="E37" s="1">
        <f t="shared" si="0"/>
        <v>0</v>
      </c>
      <c r="F37" s="29">
        <f t="shared" si="1"/>
        <v>100</v>
      </c>
    </row>
    <row r="38" spans="1:6" s="14" customFormat="1" ht="40.5" customHeight="1">
      <c r="A38" s="26" t="s">
        <v>106</v>
      </c>
      <c r="B38" s="36" t="s">
        <v>107</v>
      </c>
      <c r="C38" s="1">
        <v>19179000</v>
      </c>
      <c r="D38" s="1">
        <v>19179000</v>
      </c>
      <c r="E38" s="1">
        <f t="shared" si="0"/>
        <v>0</v>
      </c>
      <c r="F38" s="29">
        <f t="shared" si="1"/>
        <v>100</v>
      </c>
    </row>
    <row r="39" spans="1:6" s="14" customFormat="1" ht="41.25" customHeight="1">
      <c r="A39" s="26" t="s">
        <v>65</v>
      </c>
      <c r="B39" s="4" t="s">
        <v>66</v>
      </c>
      <c r="C39" s="1">
        <f>C41+C40</f>
        <v>23177809</v>
      </c>
      <c r="D39" s="1">
        <f>D41+D40</f>
        <v>23177809</v>
      </c>
      <c r="E39" s="1">
        <f t="shared" si="0"/>
        <v>0</v>
      </c>
      <c r="F39" s="29">
        <f t="shared" si="1"/>
        <v>100</v>
      </c>
    </row>
    <row r="40" spans="1:6" s="14" customFormat="1" ht="41.25" customHeight="1">
      <c r="A40" s="26" t="s">
        <v>109</v>
      </c>
      <c r="B40" s="4" t="s">
        <v>110</v>
      </c>
      <c r="C40" s="1">
        <v>88800</v>
      </c>
      <c r="D40" s="1">
        <v>88800</v>
      </c>
      <c r="E40" s="1">
        <f t="shared" si="0"/>
        <v>0</v>
      </c>
      <c r="F40" s="29">
        <f t="shared" si="1"/>
        <v>100</v>
      </c>
    </row>
    <row r="41" spans="1:6" s="14" customFormat="1" ht="47.25">
      <c r="A41" s="26" t="s">
        <v>67</v>
      </c>
      <c r="B41" s="4" t="s">
        <v>68</v>
      </c>
      <c r="C41" s="1">
        <v>23089009</v>
      </c>
      <c r="D41" s="1">
        <v>23089009</v>
      </c>
      <c r="E41" s="1">
        <f t="shared" si="0"/>
        <v>0</v>
      </c>
      <c r="F41" s="29">
        <f t="shared" si="1"/>
        <v>100</v>
      </c>
    </row>
    <row r="42" spans="1:6" s="14" customFormat="1" ht="27.75" customHeight="1">
      <c r="A42" s="26" t="s">
        <v>69</v>
      </c>
      <c r="B42" s="15" t="s">
        <v>70</v>
      </c>
      <c r="C42" s="1">
        <f>C43+C44+C45+C47+C48+C51+C53+C54+C49+C50+C52+C46</f>
        <v>414327657</v>
      </c>
      <c r="D42" s="1">
        <f>D43+D44+D45+D47+D48+D51+D53+D54+D49+D50+D52+D46</f>
        <v>411188885</v>
      </c>
      <c r="E42" s="1">
        <f t="shared" si="0"/>
        <v>-3138772</v>
      </c>
      <c r="F42" s="29">
        <f t="shared" si="1"/>
        <v>99.24244207525832</v>
      </c>
    </row>
    <row r="43" spans="1:6" s="14" customFormat="1" ht="78.75" customHeight="1">
      <c r="A43" s="26" t="s">
        <v>71</v>
      </c>
      <c r="B43" s="12" t="s">
        <v>72</v>
      </c>
      <c r="C43" s="1">
        <v>243744666</v>
      </c>
      <c r="D43" s="1">
        <v>243744666</v>
      </c>
      <c r="E43" s="1">
        <f t="shared" si="0"/>
        <v>0</v>
      </c>
      <c r="F43" s="29">
        <f t="shared" si="1"/>
        <v>100</v>
      </c>
    </row>
    <row r="44" spans="1:6" s="14" customFormat="1" ht="49.5" customHeight="1">
      <c r="A44" s="26" t="s">
        <v>73</v>
      </c>
      <c r="B44" s="12" t="s">
        <v>80</v>
      </c>
      <c r="C44" s="1">
        <v>3844748</v>
      </c>
      <c r="D44" s="1">
        <v>3844748</v>
      </c>
      <c r="E44" s="1">
        <f t="shared" si="0"/>
        <v>0</v>
      </c>
      <c r="F44" s="29">
        <f t="shared" si="1"/>
        <v>100</v>
      </c>
    </row>
    <row r="45" spans="1:6" s="14" customFormat="1" ht="129.75" customHeight="1">
      <c r="A45" s="26" t="s">
        <v>74</v>
      </c>
      <c r="B45" s="12" t="s">
        <v>81</v>
      </c>
      <c r="C45" s="1">
        <v>108277100</v>
      </c>
      <c r="D45" s="1">
        <v>106906256</v>
      </c>
      <c r="E45" s="1">
        <f t="shared" si="0"/>
        <v>-1370844</v>
      </c>
      <c r="F45" s="29">
        <f t="shared" si="1"/>
        <v>98.73394836027192</v>
      </c>
    </row>
    <row r="46" spans="1:6" s="14" customFormat="1" ht="127.5" customHeight="1">
      <c r="A46" s="26" t="s">
        <v>104</v>
      </c>
      <c r="B46" s="37" t="s">
        <v>105</v>
      </c>
      <c r="C46" s="1">
        <v>780605</v>
      </c>
      <c r="D46" s="1">
        <v>780580</v>
      </c>
      <c r="E46" s="1">
        <f t="shared" si="0"/>
        <v>-25</v>
      </c>
      <c r="F46" s="29">
        <f t="shared" si="1"/>
        <v>99.99679735589703</v>
      </c>
    </row>
    <row r="47" spans="1:6" s="14" customFormat="1" ht="100.5" customHeight="1">
      <c r="A47" s="26" t="s">
        <v>75</v>
      </c>
      <c r="B47" s="12" t="s">
        <v>82</v>
      </c>
      <c r="C47" s="1">
        <v>1067500</v>
      </c>
      <c r="D47" s="1">
        <v>1066508</v>
      </c>
      <c r="E47" s="1">
        <f t="shared" si="0"/>
        <v>-992</v>
      </c>
      <c r="F47" s="29">
        <f t="shared" si="1"/>
        <v>99.90707259953162</v>
      </c>
    </row>
    <row r="48" spans="1:6" s="14" customFormat="1" ht="35.25" customHeight="1">
      <c r="A48" s="26" t="s">
        <v>76</v>
      </c>
      <c r="B48" s="12" t="s">
        <v>83</v>
      </c>
      <c r="C48" s="1">
        <v>12080616</v>
      </c>
      <c r="D48" s="1">
        <v>12038107</v>
      </c>
      <c r="E48" s="1">
        <f t="shared" si="0"/>
        <v>-42509</v>
      </c>
      <c r="F48" s="29">
        <f t="shared" si="1"/>
        <v>99.64812224807079</v>
      </c>
    </row>
    <row r="49" spans="1:6" s="14" customFormat="1" ht="38.25" customHeight="1">
      <c r="A49" s="26" t="s">
        <v>96</v>
      </c>
      <c r="B49" s="12" t="s">
        <v>97</v>
      </c>
      <c r="C49" s="1">
        <v>53500</v>
      </c>
      <c r="D49" s="1">
        <v>34312</v>
      </c>
      <c r="E49" s="1">
        <f t="shared" si="0"/>
        <v>-19188</v>
      </c>
      <c r="F49" s="29">
        <f t="shared" si="1"/>
        <v>64.13457943925233</v>
      </c>
    </row>
    <row r="50" spans="1:6" s="14" customFormat="1" ht="48.75" customHeight="1">
      <c r="A50" s="26" t="s">
        <v>98</v>
      </c>
      <c r="B50" s="12" t="s">
        <v>99</v>
      </c>
      <c r="C50" s="1">
        <v>1453400</v>
      </c>
      <c r="D50" s="1">
        <v>1442881</v>
      </c>
      <c r="E50" s="1">
        <f t="shared" si="0"/>
        <v>-10519</v>
      </c>
      <c r="F50" s="29">
        <f t="shared" si="1"/>
        <v>99.27624879592679</v>
      </c>
    </row>
    <row r="51" spans="1:6" s="14" customFormat="1" ht="31.5" customHeight="1">
      <c r="A51" s="26" t="s">
        <v>77</v>
      </c>
      <c r="B51" s="12" t="s">
        <v>84</v>
      </c>
      <c r="C51" s="1">
        <v>22711245</v>
      </c>
      <c r="D51" s="1">
        <v>22103101</v>
      </c>
      <c r="E51" s="1">
        <f t="shared" si="0"/>
        <v>-608144</v>
      </c>
      <c r="F51" s="29">
        <f t="shared" si="1"/>
        <v>97.32227801690308</v>
      </c>
    </row>
    <row r="52" spans="1:6" s="14" customFormat="1" ht="31.5" customHeight="1">
      <c r="A52" s="26" t="s">
        <v>100</v>
      </c>
      <c r="B52" s="12" t="s">
        <v>101</v>
      </c>
      <c r="C52" s="1">
        <v>565274</v>
      </c>
      <c r="D52" s="1">
        <v>365450</v>
      </c>
      <c r="E52" s="1">
        <f t="shared" si="0"/>
        <v>-199824</v>
      </c>
      <c r="F52" s="29">
        <f t="shared" si="1"/>
        <v>64.65006350902395</v>
      </c>
    </row>
    <row r="53" spans="1:6" s="14" customFormat="1" ht="33" customHeight="1">
      <c r="A53" s="26" t="s">
        <v>78</v>
      </c>
      <c r="B53" s="12" t="s">
        <v>85</v>
      </c>
      <c r="C53" s="1">
        <v>2130569</v>
      </c>
      <c r="D53" s="1">
        <v>2111369</v>
      </c>
      <c r="E53" s="1">
        <f t="shared" si="0"/>
        <v>-19200</v>
      </c>
      <c r="F53" s="29">
        <f t="shared" si="1"/>
        <v>99.0988322837702</v>
      </c>
    </row>
    <row r="54" spans="1:6" s="14" customFormat="1" ht="23.25" customHeight="1">
      <c r="A54" s="26" t="s">
        <v>79</v>
      </c>
      <c r="B54" s="12" t="s">
        <v>86</v>
      </c>
      <c r="C54" s="1">
        <v>17618434</v>
      </c>
      <c r="D54" s="1">
        <v>16750907</v>
      </c>
      <c r="E54" s="1">
        <f t="shared" si="0"/>
        <v>-867527</v>
      </c>
      <c r="F54" s="29">
        <f t="shared" si="1"/>
        <v>95.07602662075415</v>
      </c>
    </row>
    <row r="55" spans="1:6" s="14" customFormat="1" ht="24" customHeight="1">
      <c r="A55" s="34"/>
      <c r="B55" s="2" t="s">
        <v>38</v>
      </c>
      <c r="C55" s="3">
        <f>C11+C20</f>
        <v>88168384</v>
      </c>
      <c r="D55" s="3">
        <f>D11+D20</f>
        <v>90602560</v>
      </c>
      <c r="E55" s="3">
        <f t="shared" si="0"/>
        <v>2434176</v>
      </c>
      <c r="F55" s="28">
        <f t="shared" si="1"/>
        <v>102.76082637513238</v>
      </c>
    </row>
    <row r="56" spans="1:6" s="14" customFormat="1" ht="21.75" customHeight="1">
      <c r="A56" s="34"/>
      <c r="B56" s="2" t="s">
        <v>25</v>
      </c>
      <c r="C56" s="3">
        <f>C55+C31</f>
        <v>682937850</v>
      </c>
      <c r="D56" s="3">
        <f>D55+D31</f>
        <v>682233254</v>
      </c>
      <c r="E56" s="3">
        <f t="shared" si="0"/>
        <v>-704596</v>
      </c>
      <c r="F56" s="28">
        <f t="shared" si="1"/>
        <v>99.8968286792129</v>
      </c>
    </row>
    <row r="57" spans="1:6" s="14" customFormat="1" ht="24.75" customHeight="1">
      <c r="A57" s="49" t="s">
        <v>4</v>
      </c>
      <c r="B57" s="49"/>
      <c r="C57" s="49"/>
      <c r="D57" s="49"/>
      <c r="E57" s="49"/>
      <c r="F57" s="23"/>
    </row>
    <row r="58" spans="1:6" s="14" customFormat="1" ht="15.75">
      <c r="A58" s="34">
        <v>20000000</v>
      </c>
      <c r="B58" s="5" t="s">
        <v>17</v>
      </c>
      <c r="C58" s="3">
        <f>C60+C61</f>
        <v>2135681</v>
      </c>
      <c r="D58" s="3">
        <f>D60+D61</f>
        <v>9695514</v>
      </c>
      <c r="E58" s="3">
        <f aca="true" t="shared" si="2" ref="E58:E83">D58-C58</f>
        <v>7559833</v>
      </c>
      <c r="F58" s="28">
        <f aca="true" t="shared" si="3" ref="F58:F83">(D58/C58)*100</f>
        <v>453.9776305543759</v>
      </c>
    </row>
    <row r="59" spans="1:6" s="14" customFormat="1" ht="21.75" customHeight="1">
      <c r="A59" s="34">
        <v>21000000</v>
      </c>
      <c r="B59" s="5" t="s">
        <v>26</v>
      </c>
      <c r="C59" s="3">
        <f>C60</f>
        <v>0</v>
      </c>
      <c r="D59" s="1"/>
      <c r="E59" s="1">
        <f t="shared" si="2"/>
        <v>0</v>
      </c>
      <c r="F59" s="29"/>
    </row>
    <row r="60" spans="1:6" s="14" customFormat="1" ht="34.5" customHeight="1">
      <c r="A60" s="26">
        <v>21110000</v>
      </c>
      <c r="B60" s="4" t="s">
        <v>27</v>
      </c>
      <c r="C60" s="1"/>
      <c r="D60" s="1">
        <v>41492</v>
      </c>
      <c r="E60" s="1">
        <f t="shared" si="2"/>
        <v>41492</v>
      </c>
      <c r="F60" s="29"/>
    </row>
    <row r="61" spans="1:6" s="14" customFormat="1" ht="15.75">
      <c r="A61" s="34">
        <v>25000000</v>
      </c>
      <c r="B61" s="5" t="s">
        <v>28</v>
      </c>
      <c r="C61" s="3">
        <f>C62+C67</f>
        <v>2135681</v>
      </c>
      <c r="D61" s="3">
        <f>D62+D67</f>
        <v>9654022</v>
      </c>
      <c r="E61" s="3">
        <f t="shared" si="2"/>
        <v>7518341</v>
      </c>
      <c r="F61" s="28">
        <f t="shared" si="3"/>
        <v>452.03483104452397</v>
      </c>
    </row>
    <row r="62" spans="1:6" s="14" customFormat="1" ht="25.5" customHeight="1">
      <c r="A62" s="26">
        <v>25010000</v>
      </c>
      <c r="B62" s="4" t="s">
        <v>29</v>
      </c>
      <c r="C62" s="1">
        <f>C63+C64+C65+C66</f>
        <v>2135681</v>
      </c>
      <c r="D62" s="1">
        <v>2594337</v>
      </c>
      <c r="E62" s="1">
        <f t="shared" si="2"/>
        <v>458656</v>
      </c>
      <c r="F62" s="29">
        <f t="shared" si="3"/>
        <v>121.47586648005952</v>
      </c>
    </row>
    <row r="63" spans="1:6" s="14" customFormat="1" ht="36" customHeight="1">
      <c r="A63" s="26">
        <v>25010100</v>
      </c>
      <c r="B63" s="4" t="s">
        <v>30</v>
      </c>
      <c r="C63" s="1">
        <v>1743541</v>
      </c>
      <c r="D63" s="1">
        <v>2168431</v>
      </c>
      <c r="E63" s="1">
        <f t="shared" si="2"/>
        <v>424890</v>
      </c>
      <c r="F63" s="29">
        <f t="shared" si="3"/>
        <v>124.36937244377964</v>
      </c>
    </row>
    <row r="64" spans="1:6" s="14" customFormat="1" ht="34.5" customHeight="1">
      <c r="A64" s="26">
        <v>25010200</v>
      </c>
      <c r="B64" s="4" t="s">
        <v>31</v>
      </c>
      <c r="C64" s="1">
        <v>32840</v>
      </c>
      <c r="D64" s="1">
        <v>71721</v>
      </c>
      <c r="E64" s="1">
        <f t="shared" si="2"/>
        <v>38881</v>
      </c>
      <c r="F64" s="29">
        <f t="shared" si="3"/>
        <v>218.39524969549328</v>
      </c>
    </row>
    <row r="65" spans="1:6" s="14" customFormat="1" ht="24.75" customHeight="1">
      <c r="A65" s="26">
        <v>25010300</v>
      </c>
      <c r="B65" s="4" t="s">
        <v>32</v>
      </c>
      <c r="C65" s="1">
        <v>288000</v>
      </c>
      <c r="D65" s="1">
        <v>259086</v>
      </c>
      <c r="E65" s="1">
        <f t="shared" si="2"/>
        <v>-28914</v>
      </c>
      <c r="F65" s="29">
        <f t="shared" si="3"/>
        <v>89.96041666666666</v>
      </c>
    </row>
    <row r="66" spans="1:6" s="14" customFormat="1" ht="18.75" customHeight="1">
      <c r="A66" s="26">
        <v>25010400</v>
      </c>
      <c r="B66" s="4" t="s">
        <v>33</v>
      </c>
      <c r="C66" s="1">
        <v>71300</v>
      </c>
      <c r="D66" s="1">
        <v>95100</v>
      </c>
      <c r="E66" s="1">
        <f t="shared" si="2"/>
        <v>23800</v>
      </c>
      <c r="F66" s="29">
        <f t="shared" si="3"/>
        <v>133.38008415147266</v>
      </c>
    </row>
    <row r="67" spans="1:6" s="14" customFormat="1" ht="21.75" customHeight="1">
      <c r="A67" s="26">
        <v>25020000</v>
      </c>
      <c r="B67" s="4" t="s">
        <v>34</v>
      </c>
      <c r="C67" s="1">
        <f>C68+C69</f>
        <v>0</v>
      </c>
      <c r="D67" s="1">
        <f>D68+D69</f>
        <v>7059685</v>
      </c>
      <c r="E67" s="1">
        <f t="shared" si="2"/>
        <v>7059685</v>
      </c>
      <c r="F67" s="29"/>
    </row>
    <row r="68" spans="1:6" s="14" customFormat="1" ht="17.25" customHeight="1">
      <c r="A68" s="26">
        <v>25020100</v>
      </c>
      <c r="B68" s="4" t="s">
        <v>35</v>
      </c>
      <c r="C68" s="1"/>
      <c r="D68" s="1">
        <v>3537060</v>
      </c>
      <c r="E68" s="1">
        <f t="shared" si="2"/>
        <v>3537060</v>
      </c>
      <c r="F68" s="29"/>
    </row>
    <row r="69" spans="1:6" s="14" customFormat="1" ht="33.75" customHeight="1">
      <c r="A69" s="26">
        <v>25020200</v>
      </c>
      <c r="B69" s="4" t="s">
        <v>36</v>
      </c>
      <c r="C69" s="1"/>
      <c r="D69" s="1">
        <v>3522625</v>
      </c>
      <c r="E69" s="1">
        <f t="shared" si="2"/>
        <v>3522625</v>
      </c>
      <c r="F69" s="29"/>
    </row>
    <row r="70" spans="1:6" s="14" customFormat="1" ht="30.75" customHeight="1" hidden="1">
      <c r="A70" s="26">
        <v>31030000</v>
      </c>
      <c r="B70" s="4" t="s">
        <v>45</v>
      </c>
      <c r="C70" s="1"/>
      <c r="D70" s="1"/>
      <c r="E70" s="1">
        <f t="shared" si="2"/>
        <v>0</v>
      </c>
      <c r="F70" s="29" t="e">
        <f t="shared" si="3"/>
        <v>#DIV/0!</v>
      </c>
    </row>
    <row r="71" spans="1:6" s="14" customFormat="1" ht="24.75" customHeight="1">
      <c r="A71" s="34">
        <v>40000000</v>
      </c>
      <c r="B71" s="5" t="s">
        <v>23</v>
      </c>
      <c r="C71" s="3">
        <f>C73</f>
        <v>9215673</v>
      </c>
      <c r="D71" s="3">
        <f>D73+D75</f>
        <v>8088605</v>
      </c>
      <c r="E71" s="3">
        <f t="shared" si="2"/>
        <v>-1127068</v>
      </c>
      <c r="F71" s="28">
        <f t="shared" si="3"/>
        <v>87.77009557522277</v>
      </c>
    </row>
    <row r="72" spans="1:6" s="14" customFormat="1" ht="15.75" hidden="1">
      <c r="A72" s="26"/>
      <c r="B72" s="4"/>
      <c r="C72" s="1"/>
      <c r="D72" s="1"/>
      <c r="E72" s="1">
        <f t="shared" si="2"/>
        <v>0</v>
      </c>
      <c r="F72" s="29" t="e">
        <f t="shared" si="3"/>
        <v>#DIV/0!</v>
      </c>
    </row>
    <row r="73" spans="1:6" s="14" customFormat="1" ht="15.75">
      <c r="A73" s="26" t="s">
        <v>69</v>
      </c>
      <c r="B73" s="15" t="s">
        <v>70</v>
      </c>
      <c r="C73" s="1">
        <f>C76+C75</f>
        <v>9215673</v>
      </c>
      <c r="D73" s="1">
        <f>D76</f>
        <v>6392980</v>
      </c>
      <c r="E73" s="1">
        <f t="shared" si="2"/>
        <v>-2822693</v>
      </c>
      <c r="F73" s="29">
        <f t="shared" si="3"/>
        <v>69.37073396592956</v>
      </c>
    </row>
    <row r="74" spans="1:6" s="14" customFormat="1" ht="30" customHeight="1" hidden="1">
      <c r="A74" s="26"/>
      <c r="B74" s="16"/>
      <c r="C74" s="1"/>
      <c r="D74" s="1"/>
      <c r="E74" s="1">
        <f t="shared" si="2"/>
        <v>0</v>
      </c>
      <c r="F74" s="29" t="e">
        <f t="shared" si="3"/>
        <v>#DIV/0!</v>
      </c>
    </row>
    <row r="75" spans="1:6" s="14" customFormat="1" ht="69" customHeight="1">
      <c r="A75" s="26" t="s">
        <v>102</v>
      </c>
      <c r="B75" s="16" t="s">
        <v>103</v>
      </c>
      <c r="C75" s="1">
        <v>1695625</v>
      </c>
      <c r="D75" s="1">
        <v>1695625</v>
      </c>
      <c r="E75" s="1">
        <f t="shared" si="2"/>
        <v>0</v>
      </c>
      <c r="F75" s="29">
        <f t="shared" si="3"/>
        <v>100</v>
      </c>
    </row>
    <row r="76" spans="1:6" s="14" customFormat="1" ht="15.75">
      <c r="A76" s="26" t="s">
        <v>79</v>
      </c>
      <c r="B76" s="12" t="s">
        <v>86</v>
      </c>
      <c r="C76" s="1">
        <v>7520048</v>
      </c>
      <c r="D76" s="1">
        <v>6392980</v>
      </c>
      <c r="E76" s="1">
        <f t="shared" si="2"/>
        <v>-1127068</v>
      </c>
      <c r="F76" s="29">
        <f t="shared" si="3"/>
        <v>85.0124892819833</v>
      </c>
    </row>
    <row r="77" spans="1:6" s="14" customFormat="1" ht="15.75" hidden="1">
      <c r="A77" s="26">
        <v>42000000</v>
      </c>
      <c r="B77" s="4" t="s">
        <v>47</v>
      </c>
      <c r="C77" s="1"/>
      <c r="D77" s="1"/>
      <c r="E77" s="1">
        <f t="shared" si="2"/>
        <v>0</v>
      </c>
      <c r="F77" s="29" t="e">
        <f t="shared" si="3"/>
        <v>#DIV/0!</v>
      </c>
    </row>
    <row r="78" spans="1:6" s="14" customFormat="1" ht="15" customHeight="1" hidden="1">
      <c r="A78" s="26">
        <v>42020000</v>
      </c>
      <c r="B78" s="4" t="s">
        <v>48</v>
      </c>
      <c r="C78" s="1"/>
      <c r="D78" s="3"/>
      <c r="E78" s="1">
        <f t="shared" si="2"/>
        <v>0</v>
      </c>
      <c r="F78" s="29" t="e">
        <f t="shared" si="3"/>
        <v>#DIV/0!</v>
      </c>
    </row>
    <row r="79" spans="1:6" s="14" customFormat="1" ht="48" customHeight="1" hidden="1">
      <c r="A79" s="26">
        <v>50110000</v>
      </c>
      <c r="B79" s="4" t="s">
        <v>37</v>
      </c>
      <c r="C79" s="1"/>
      <c r="D79" s="1"/>
      <c r="E79" s="1">
        <f t="shared" si="2"/>
        <v>0</v>
      </c>
      <c r="F79" s="29" t="e">
        <f t="shared" si="3"/>
        <v>#DIV/0!</v>
      </c>
    </row>
    <row r="80" spans="1:6" s="14" customFormat="1" ht="0.75" customHeight="1">
      <c r="A80" s="26">
        <v>41035200</v>
      </c>
      <c r="B80" s="4" t="s">
        <v>49</v>
      </c>
      <c r="C80" s="1"/>
      <c r="D80" s="1"/>
      <c r="E80" s="1">
        <f t="shared" si="2"/>
        <v>0</v>
      </c>
      <c r="F80" s="29" t="e">
        <f t="shared" si="3"/>
        <v>#DIV/0!</v>
      </c>
    </row>
    <row r="81" spans="1:6" s="14" customFormat="1" ht="15.75">
      <c r="A81" s="53" t="s">
        <v>38</v>
      </c>
      <c r="B81" s="53"/>
      <c r="C81" s="3">
        <f>C58+C70</f>
        <v>2135681</v>
      </c>
      <c r="D81" s="3">
        <f>D60+D61+D70+D79</f>
        <v>9695514</v>
      </c>
      <c r="E81" s="3">
        <f t="shared" si="2"/>
        <v>7559833</v>
      </c>
      <c r="F81" s="28">
        <f t="shared" si="3"/>
        <v>453.9776305543759</v>
      </c>
    </row>
    <row r="82" spans="1:6" s="14" customFormat="1" ht="15.75">
      <c r="A82" s="53" t="s">
        <v>25</v>
      </c>
      <c r="B82" s="53"/>
      <c r="C82" s="3">
        <f>C81+C71</f>
        <v>11351354</v>
      </c>
      <c r="D82" s="3">
        <f>D81+D71</f>
        <v>17784119</v>
      </c>
      <c r="E82" s="3">
        <f t="shared" si="2"/>
        <v>6432765</v>
      </c>
      <c r="F82" s="28">
        <f t="shared" si="3"/>
        <v>156.6695832056687</v>
      </c>
    </row>
    <row r="83" spans="1:6" s="14" customFormat="1" ht="20.25" customHeight="1">
      <c r="A83" s="51" t="s">
        <v>6</v>
      </c>
      <c r="B83" s="51"/>
      <c r="C83" s="38">
        <f>C56+C82</f>
        <v>694289204</v>
      </c>
      <c r="D83" s="38">
        <f>D56+D82</f>
        <v>700017373</v>
      </c>
      <c r="E83" s="3">
        <f t="shared" si="2"/>
        <v>5728169</v>
      </c>
      <c r="F83" s="28">
        <f t="shared" si="3"/>
        <v>100.82504077076216</v>
      </c>
    </row>
    <row r="84" spans="1:6" s="14" customFormat="1" ht="15.75" hidden="1">
      <c r="A84" s="39"/>
      <c r="B84" s="33"/>
      <c r="C84" s="33"/>
      <c r="D84" s="33"/>
      <c r="E84" s="33"/>
      <c r="F84" s="23"/>
    </row>
    <row r="85" spans="1:6" s="14" customFormat="1" ht="15.75">
      <c r="A85" s="48" t="s">
        <v>5</v>
      </c>
      <c r="B85" s="48"/>
      <c r="C85" s="48"/>
      <c r="D85" s="48"/>
      <c r="E85" s="48"/>
      <c r="F85" s="48"/>
    </row>
    <row r="86" spans="1:6" s="14" customFormat="1" ht="15.75" customHeight="1">
      <c r="A86" s="49" t="s">
        <v>3</v>
      </c>
      <c r="B86" s="49"/>
      <c r="C86" s="49"/>
      <c r="D86" s="49"/>
      <c r="E86" s="49"/>
      <c r="F86" s="49"/>
    </row>
    <row r="87" spans="1:6" s="14" customFormat="1" ht="15.75">
      <c r="A87" s="26" t="s">
        <v>52</v>
      </c>
      <c r="B87" s="4" t="s">
        <v>53</v>
      </c>
      <c r="C87" s="20">
        <v>2210755.52</v>
      </c>
      <c r="D87" s="20">
        <v>3631947.48</v>
      </c>
      <c r="E87" s="20">
        <f>D87-C87</f>
        <v>1421191.96</v>
      </c>
      <c r="F87" s="31">
        <f>(D87/C87)*100</f>
        <v>164.28535164304373</v>
      </c>
    </row>
    <row r="88" spans="1:6" s="17" customFormat="1" ht="15.75">
      <c r="A88" s="26" t="s">
        <v>54</v>
      </c>
      <c r="B88" s="4" t="s">
        <v>55</v>
      </c>
      <c r="C88" s="20">
        <v>135098791.21999994</v>
      </c>
      <c r="D88" s="20">
        <v>148813242.78999993</v>
      </c>
      <c r="E88" s="20">
        <f aca="true" t="shared" si="4" ref="E88:E95">D88-C88</f>
        <v>13714451.569999993</v>
      </c>
      <c r="F88" s="31">
        <f aca="true" t="shared" si="5" ref="F88:F108">(D88/C88)*100</f>
        <v>110.15142433633389</v>
      </c>
    </row>
    <row r="89" spans="1:6" s="17" customFormat="1" ht="22.5" customHeight="1">
      <c r="A89" s="26" t="s">
        <v>56</v>
      </c>
      <c r="B89" s="4" t="s">
        <v>57</v>
      </c>
      <c r="C89" s="20">
        <v>71123485.77</v>
      </c>
      <c r="D89" s="20">
        <v>79001439.32</v>
      </c>
      <c r="E89" s="20">
        <f t="shared" si="4"/>
        <v>7877953.549999997</v>
      </c>
      <c r="F89" s="31">
        <f t="shared" si="5"/>
        <v>111.07644467184275</v>
      </c>
    </row>
    <row r="90" spans="1:6" s="17" customFormat="1" ht="26.25" customHeight="1">
      <c r="A90" s="26" t="s">
        <v>58</v>
      </c>
      <c r="B90" s="4" t="s">
        <v>59</v>
      </c>
      <c r="C90" s="20">
        <v>298007916.7400001</v>
      </c>
      <c r="D90" s="20">
        <v>371070987.3299999</v>
      </c>
      <c r="E90" s="20">
        <f t="shared" si="4"/>
        <v>73063070.5899998</v>
      </c>
      <c r="F90" s="31">
        <f t="shared" si="5"/>
        <v>124.51715759408646</v>
      </c>
    </row>
    <row r="91" spans="1:6" s="17" customFormat="1" ht="57.75" customHeight="1">
      <c r="A91" s="26" t="s">
        <v>60</v>
      </c>
      <c r="B91" s="4" t="s">
        <v>61</v>
      </c>
      <c r="C91" s="20">
        <v>11976218.08</v>
      </c>
      <c r="D91" s="20">
        <v>8316265.959999999</v>
      </c>
      <c r="E91" s="20">
        <f t="shared" si="4"/>
        <v>-3659952.120000001</v>
      </c>
      <c r="F91" s="31">
        <f t="shared" si="5"/>
        <v>69.43983404817892</v>
      </c>
    </row>
    <row r="92" spans="1:6" s="17" customFormat="1" ht="24" customHeight="1">
      <c r="A92" s="26" t="s">
        <v>62</v>
      </c>
      <c r="B92" s="4" t="s">
        <v>63</v>
      </c>
      <c r="C92" s="20">
        <v>2697886.8</v>
      </c>
      <c r="D92" s="20">
        <v>2975496.63</v>
      </c>
      <c r="E92" s="20">
        <f t="shared" si="4"/>
        <v>277609.8300000001</v>
      </c>
      <c r="F92" s="31">
        <f t="shared" si="5"/>
        <v>110.28989911659748</v>
      </c>
    </row>
    <row r="93" spans="1:6" s="17" customFormat="1" ht="19.5" customHeight="1">
      <c r="A93" s="26" t="s">
        <v>88</v>
      </c>
      <c r="B93" s="4" t="s">
        <v>89</v>
      </c>
      <c r="C93" s="20"/>
      <c r="D93" s="20">
        <v>99901.61</v>
      </c>
      <c r="E93" s="20">
        <f t="shared" si="4"/>
        <v>99901.61</v>
      </c>
      <c r="F93" s="31"/>
    </row>
    <row r="94" spans="1:6" ht="15.75">
      <c r="A94" s="26" t="s">
        <v>118</v>
      </c>
      <c r="B94" s="4" t="s">
        <v>119</v>
      </c>
      <c r="C94" s="20">
        <v>600618.55</v>
      </c>
      <c r="D94" s="20">
        <v>995268.96</v>
      </c>
      <c r="E94" s="20">
        <f t="shared" si="4"/>
        <v>394650.4099999999</v>
      </c>
      <c r="F94" s="31">
        <f t="shared" si="5"/>
        <v>165.70732955217582</v>
      </c>
    </row>
    <row r="95" spans="1:6" s="9" customFormat="1" ht="20.25" customHeight="1">
      <c r="A95" s="26" t="s">
        <v>93</v>
      </c>
      <c r="B95" s="4" t="s">
        <v>94</v>
      </c>
      <c r="C95" s="20">
        <v>44289603.18</v>
      </c>
      <c r="D95" s="20">
        <v>48195991.95999999</v>
      </c>
      <c r="E95" s="20">
        <f t="shared" si="4"/>
        <v>3906388.7799999937</v>
      </c>
      <c r="F95" s="31">
        <f t="shared" si="5"/>
        <v>108.82010336404191</v>
      </c>
    </row>
    <row r="96" spans="1:6" s="9" customFormat="1" ht="15.75">
      <c r="A96" s="40" t="s">
        <v>0</v>
      </c>
      <c r="B96" s="41" t="s">
        <v>1</v>
      </c>
      <c r="C96" s="42">
        <f>SUM(C87:C95)</f>
        <v>566005275.86</v>
      </c>
      <c r="D96" s="42">
        <f>SUM(D87:D95)</f>
        <v>663100542.04</v>
      </c>
      <c r="E96" s="42">
        <f>D96-C96</f>
        <v>97095266.17999995</v>
      </c>
      <c r="F96" s="43">
        <f t="shared" si="5"/>
        <v>117.15448076565566</v>
      </c>
    </row>
    <row r="97" spans="1:6" s="9" customFormat="1" ht="15.75" customHeight="1">
      <c r="A97" s="54" t="s">
        <v>4</v>
      </c>
      <c r="B97" s="54"/>
      <c r="C97" s="54"/>
      <c r="D97" s="54"/>
      <c r="E97" s="54"/>
      <c r="F97" s="54"/>
    </row>
    <row r="98" spans="1:6" s="17" customFormat="1" ht="15.75">
      <c r="A98" s="26" t="s">
        <v>52</v>
      </c>
      <c r="B98" s="4" t="s">
        <v>53</v>
      </c>
      <c r="C98" s="20">
        <v>222097.35</v>
      </c>
      <c r="D98" s="20">
        <v>144368.78</v>
      </c>
      <c r="E98" s="20">
        <f aca="true" t="shared" si="6" ref="E98:E108">D98-C98</f>
        <v>-77728.57</v>
      </c>
      <c r="F98" s="31">
        <f t="shared" si="5"/>
        <v>65.00247751717883</v>
      </c>
    </row>
    <row r="99" spans="1:6" s="17" customFormat="1" ht="62.25" customHeight="1">
      <c r="A99" s="26" t="s">
        <v>54</v>
      </c>
      <c r="B99" s="4" t="s">
        <v>55</v>
      </c>
      <c r="C99" s="20">
        <v>30727334.590000004</v>
      </c>
      <c r="D99" s="20">
        <v>13289800.95</v>
      </c>
      <c r="E99" s="20">
        <f t="shared" si="6"/>
        <v>-17437533.640000004</v>
      </c>
      <c r="F99" s="31">
        <f t="shared" si="5"/>
        <v>43.25074441805008</v>
      </c>
    </row>
    <row r="100" spans="1:6" s="17" customFormat="1" ht="15.75">
      <c r="A100" s="26" t="s">
        <v>56</v>
      </c>
      <c r="B100" s="4" t="s">
        <v>57</v>
      </c>
      <c r="C100" s="20">
        <v>5382106.63</v>
      </c>
      <c r="D100" s="20">
        <v>5977958.26</v>
      </c>
      <c r="E100" s="20">
        <f t="shared" si="6"/>
        <v>595851.6299999999</v>
      </c>
      <c r="F100" s="31">
        <f t="shared" si="5"/>
        <v>111.07097408064544</v>
      </c>
    </row>
    <row r="101" spans="1:6" s="9" customFormat="1" ht="15.75">
      <c r="A101" s="26" t="s">
        <v>58</v>
      </c>
      <c r="B101" s="4" t="s">
        <v>59</v>
      </c>
      <c r="C101" s="20">
        <v>452884.17</v>
      </c>
      <c r="D101" s="20">
        <v>810220.3</v>
      </c>
      <c r="E101" s="20">
        <f t="shared" si="6"/>
        <v>357336.13000000006</v>
      </c>
      <c r="F101" s="31">
        <f t="shared" si="5"/>
        <v>178.902322861053</v>
      </c>
    </row>
    <row r="102" spans="1:6" s="17" customFormat="1" ht="57.75" customHeight="1">
      <c r="A102" s="26" t="s">
        <v>60</v>
      </c>
      <c r="B102" s="4" t="s">
        <v>61</v>
      </c>
      <c r="C102" s="20">
        <v>1014719.95</v>
      </c>
      <c r="D102" s="20">
        <v>531439.71</v>
      </c>
      <c r="E102" s="20">
        <f t="shared" si="6"/>
        <v>-483280.24</v>
      </c>
      <c r="F102" s="31">
        <f t="shared" si="5"/>
        <v>52.3730424340233</v>
      </c>
    </row>
    <row r="103" spans="1:6" s="17" customFormat="1" ht="74.25" customHeight="1">
      <c r="A103" s="26" t="s">
        <v>90</v>
      </c>
      <c r="B103" s="4" t="s">
        <v>91</v>
      </c>
      <c r="C103" s="20">
        <v>11532956.370000003</v>
      </c>
      <c r="D103" s="20">
        <v>8792639.88</v>
      </c>
      <c r="E103" s="20">
        <f t="shared" si="6"/>
        <v>-2740316.490000002</v>
      </c>
      <c r="F103" s="31">
        <f t="shared" si="5"/>
        <v>76.23925382109114</v>
      </c>
    </row>
    <row r="104" spans="1:6" s="9" customFormat="1" ht="15.75">
      <c r="A104" s="26" t="s">
        <v>64</v>
      </c>
      <c r="B104" s="4" t="s">
        <v>92</v>
      </c>
      <c r="C104" s="20">
        <v>155157.11</v>
      </c>
      <c r="D104" s="20">
        <v>746943.14</v>
      </c>
      <c r="E104" s="20">
        <f t="shared" si="6"/>
        <v>591786.03</v>
      </c>
      <c r="F104" s="31">
        <f t="shared" si="5"/>
        <v>481.41083576511585</v>
      </c>
    </row>
    <row r="105" spans="1:6" s="9" customFormat="1" ht="26.25" customHeight="1">
      <c r="A105" s="26" t="s">
        <v>93</v>
      </c>
      <c r="B105" s="4" t="s">
        <v>94</v>
      </c>
      <c r="C105" s="20">
        <v>17261088.619999997</v>
      </c>
      <c r="D105" s="20">
        <v>16377724.98</v>
      </c>
      <c r="E105" s="20">
        <f t="shared" si="6"/>
        <v>-883363.6399999969</v>
      </c>
      <c r="F105" s="31">
        <f t="shared" si="5"/>
        <v>94.8823410884035</v>
      </c>
    </row>
    <row r="106" spans="1:6" s="9" customFormat="1" ht="26.25" customHeight="1">
      <c r="A106" s="26" t="s">
        <v>115</v>
      </c>
      <c r="B106" s="4" t="s">
        <v>116</v>
      </c>
      <c r="C106" s="20">
        <v>172600</v>
      </c>
      <c r="D106" s="20"/>
      <c r="E106" s="20"/>
      <c r="F106" s="31">
        <f t="shared" si="5"/>
        <v>0</v>
      </c>
    </row>
    <row r="107" spans="1:6" s="17" customFormat="1" ht="21.75" customHeight="1">
      <c r="A107" s="44" t="s">
        <v>0</v>
      </c>
      <c r="B107" s="45" t="s">
        <v>1</v>
      </c>
      <c r="C107" s="38">
        <f>SUM(C98:C106)</f>
        <v>66920944.790000014</v>
      </c>
      <c r="D107" s="38">
        <f>SUM(D98:D106)</f>
        <v>46671096</v>
      </c>
      <c r="E107" s="38">
        <f>SUM(E98:E106)</f>
        <v>-20077248.790000003</v>
      </c>
      <c r="F107" s="43">
        <f t="shared" si="5"/>
        <v>69.74064120949777</v>
      </c>
    </row>
    <row r="108" spans="1:6" s="17" customFormat="1" ht="22.5" customHeight="1">
      <c r="A108" s="44" t="s">
        <v>0</v>
      </c>
      <c r="B108" s="45" t="s">
        <v>6</v>
      </c>
      <c r="C108" s="38">
        <f>C96+C107</f>
        <v>632926220.65</v>
      </c>
      <c r="D108" s="38">
        <f>D96+D107</f>
        <v>709771638.04</v>
      </c>
      <c r="E108" s="35">
        <f t="shared" si="6"/>
        <v>76845417.38999999</v>
      </c>
      <c r="F108" s="43">
        <f t="shared" si="5"/>
        <v>112.1412914938303</v>
      </c>
    </row>
    <row r="109" spans="1:5" ht="15.75" customHeight="1" hidden="1">
      <c r="A109" s="10"/>
      <c r="B109" s="18"/>
      <c r="D109" s="32"/>
      <c r="E109" s="32"/>
    </row>
    <row r="110" spans="4:5" ht="15.75">
      <c r="D110" s="25"/>
      <c r="E110" s="25"/>
    </row>
    <row r="111" spans="1:5" ht="30.75" customHeight="1">
      <c r="A111" s="50" t="s">
        <v>39</v>
      </c>
      <c r="B111" s="50"/>
      <c r="C111" s="21"/>
      <c r="D111" s="52" t="s">
        <v>44</v>
      </c>
      <c r="E111" s="52"/>
    </row>
    <row r="112" spans="1:3" ht="18.75">
      <c r="A112" s="19"/>
      <c r="B112" s="7"/>
      <c r="C112" s="7"/>
    </row>
    <row r="113" spans="1:3" ht="18.75">
      <c r="A113" s="19"/>
      <c r="B113" s="7"/>
      <c r="C113" s="22"/>
    </row>
    <row r="121" ht="12.75">
      <c r="C121" s="11"/>
    </row>
  </sheetData>
  <sheetProtection/>
  <mergeCells count="17">
    <mergeCell ref="A85:F85"/>
    <mergeCell ref="A86:F86"/>
    <mergeCell ref="A97:F97"/>
    <mergeCell ref="D1:E1"/>
    <mergeCell ref="D2:E2"/>
    <mergeCell ref="D3:E3"/>
    <mergeCell ref="A4:E4"/>
    <mergeCell ref="D6:E6"/>
    <mergeCell ref="A5:D5"/>
    <mergeCell ref="A9:E9"/>
    <mergeCell ref="A10:E10"/>
    <mergeCell ref="A111:B111"/>
    <mergeCell ref="A57:E57"/>
    <mergeCell ref="A83:B83"/>
    <mergeCell ref="D111:E111"/>
    <mergeCell ref="A82:B82"/>
    <mergeCell ref="A81:B81"/>
  </mergeCells>
  <printOptions/>
  <pageMargins left="0.5905511811023623" right="0.1968503937007874" top="0.1968503937007874" bottom="0.1968503937007874" header="0.5511811023622047" footer="0.2362204724409449"/>
  <pageSetup fitToHeight="5" fitToWidth="1" horizontalDpi="600" verticalDpi="600" orientation="portrait" paperSize="9" scale="54" r:id="rId1"/>
  <rowBreaks count="1" manualBreakCount="1">
    <brk id="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vinfinrda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cmp01</dc:creator>
  <cp:keywords/>
  <dc:description/>
  <cp:lastModifiedBy>user</cp:lastModifiedBy>
  <cp:lastPrinted>2018-11-26T16:20:21Z</cp:lastPrinted>
  <dcterms:created xsi:type="dcterms:W3CDTF">2013-01-25T13:41:53Z</dcterms:created>
  <dcterms:modified xsi:type="dcterms:W3CDTF">2019-06-10T14:11:28Z</dcterms:modified>
  <cp:category/>
  <cp:version/>
  <cp:contentType/>
  <cp:contentStatus/>
</cp:coreProperties>
</file>